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285" activeTab="6"/>
  </bookViews>
  <sheets>
    <sheet name="60m" sheetId="1" r:id="rId1"/>
    <sheet name="800m" sheetId="2" r:id="rId2"/>
    <sheet name="dálka" sheetId="3" r:id="rId3"/>
    <sheet name="výška" sheetId="4" r:id="rId4"/>
    <sheet name="míček" sheetId="5" r:id="rId5"/>
    <sheet name="koule" sheetId="6" r:id="rId6"/>
    <sheet name="celkem" sheetId="7" r:id="rId7"/>
  </sheets>
  <definedNames/>
  <calcPr fullCalcOnLoad="1"/>
</workbook>
</file>

<file path=xl/sharedStrings.xml><?xml version="1.0" encoding="utf-8"?>
<sst xmlns="http://schemas.openxmlformats.org/spreadsheetml/2006/main" count="621" uniqueCount="109">
  <si>
    <t>60m</t>
  </si>
  <si>
    <t>pořadí</t>
  </si>
  <si>
    <t>příjmení, jméno a ročník</t>
  </si>
  <si>
    <t>škola</t>
  </si>
  <si>
    <t>výkon</t>
  </si>
  <si>
    <t>s</t>
  </si>
  <si>
    <t>min</t>
  </si>
  <si>
    <t>1.pokus</t>
  </si>
  <si>
    <t>2.pokus</t>
  </si>
  <si>
    <t>3.pokus</t>
  </si>
  <si>
    <t>4.pokus</t>
  </si>
  <si>
    <t>cm</t>
  </si>
  <si>
    <t>m</t>
  </si>
  <si>
    <t>Zadání příjmení, jména a ročníku</t>
  </si>
  <si>
    <t>celkem bodů:</t>
  </si>
  <si>
    <t>skoky</t>
  </si>
  <si>
    <t>dálka, výška</t>
  </si>
  <si>
    <t>8.běh</t>
  </si>
  <si>
    <t>jméno</t>
  </si>
  <si>
    <t>družstvo</t>
  </si>
  <si>
    <t>800m</t>
  </si>
  <si>
    <t>míček, koule</t>
  </si>
  <si>
    <t>vrhy</t>
  </si>
  <si>
    <t>Starší žákyně - konečný bodový stav družstev</t>
  </si>
  <si>
    <t>dálka - starší žákyně</t>
  </si>
  <si>
    <t>výška - starší žákyně</t>
  </si>
  <si>
    <t>míček - starší žákyně</t>
  </si>
  <si>
    <t>koule - starší žákyně</t>
  </si>
  <si>
    <t>1. běh</t>
  </si>
  <si>
    <t>2. běh</t>
  </si>
  <si>
    <t>3.běh</t>
  </si>
  <si>
    <t>4. běh</t>
  </si>
  <si>
    <t>5.běh</t>
  </si>
  <si>
    <t>6. běh</t>
  </si>
  <si>
    <t>7. běh</t>
  </si>
  <si>
    <t>9. běh</t>
  </si>
  <si>
    <t>10. běh</t>
  </si>
  <si>
    <t>ROULOVÁ Barbora</t>
  </si>
  <si>
    <t>dálka,koule</t>
  </si>
  <si>
    <t>MARKOVÁ Nikola</t>
  </si>
  <si>
    <t>PAVLASOVÁ Ivana</t>
  </si>
  <si>
    <t>DOLÁKOVÁ Tereza</t>
  </si>
  <si>
    <t>výška,míček</t>
  </si>
  <si>
    <t>FARKAČOVÁ Nikola</t>
  </si>
  <si>
    <t xml:space="preserve">                                                               </t>
  </si>
  <si>
    <t xml:space="preserve">                                                        </t>
  </si>
  <si>
    <t xml:space="preserve">                   </t>
  </si>
  <si>
    <t xml:space="preserve">                                           </t>
  </si>
  <si>
    <t xml:space="preserve">              </t>
  </si>
  <si>
    <t xml:space="preserve">                         </t>
  </si>
  <si>
    <t xml:space="preserve">                            </t>
  </si>
  <si>
    <t xml:space="preserve">                                                                </t>
  </si>
  <si>
    <t xml:space="preserve">                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</si>
  <si>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</si>
  <si>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</si>
  <si>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</t>
  </si>
  <si>
    <t>60m starší žákyně</t>
  </si>
  <si>
    <t>800m starší žákyně</t>
  </si>
  <si>
    <t>ZŠ U Stadionu</t>
  </si>
  <si>
    <t>Chrudim</t>
  </si>
  <si>
    <t>ZŠ Slatiňany</t>
  </si>
  <si>
    <t>GJR Chrudim</t>
  </si>
  <si>
    <t>U Stadionu Chrudim</t>
  </si>
  <si>
    <t>Slatiňany</t>
  </si>
  <si>
    <t>všichni mají 9 pokusů</t>
  </si>
  <si>
    <t>ZŠ Dr. Peška</t>
  </si>
  <si>
    <t xml:space="preserve">Dr. Peška Chrudim </t>
  </si>
  <si>
    <t>Fuchsová Adéla</t>
  </si>
  <si>
    <t>Prokopová Michaela</t>
  </si>
  <si>
    <t>Niščáková Veronika</t>
  </si>
  <si>
    <t>Svobodová Daniela</t>
  </si>
  <si>
    <t>Šrámková Michaela</t>
  </si>
  <si>
    <t>Školní Chrudim</t>
  </si>
  <si>
    <t>Vendula Blažková</t>
  </si>
  <si>
    <t>Petra Hájková</t>
  </si>
  <si>
    <t>Eliška Štěpánková</t>
  </si>
  <si>
    <t>Andrea Kučerová</t>
  </si>
  <si>
    <t>Jandová Eliška</t>
  </si>
  <si>
    <t>Štěpánková Denisa</t>
  </si>
  <si>
    <t>Pašková Štěpánka</t>
  </si>
  <si>
    <t>Hůlková Pavlína</t>
  </si>
  <si>
    <t>H. Městec</t>
  </si>
  <si>
    <t>ZŠ Školní nám.</t>
  </si>
  <si>
    <t>Městec</t>
  </si>
  <si>
    <t xml:space="preserve">Heřmanův </t>
  </si>
  <si>
    <t>Ryšánková Kristýna</t>
  </si>
  <si>
    <t>Hronová Lucie</t>
  </si>
  <si>
    <t>Kozar Alina</t>
  </si>
  <si>
    <t>Křečanová Anna</t>
  </si>
  <si>
    <t>Strouhalová Alena</t>
  </si>
  <si>
    <t>Skřivánková Michaela</t>
  </si>
  <si>
    <t>Čermáková Nela</t>
  </si>
  <si>
    <t>Chrbolková Erika</t>
  </si>
  <si>
    <t>Stránská Adéla</t>
  </si>
  <si>
    <t>Rulíková Veronika</t>
  </si>
  <si>
    <t>Barbora Svobodová</t>
  </si>
  <si>
    <t>Žaneta Laubová</t>
  </si>
  <si>
    <t>Anna Jelínková</t>
  </si>
  <si>
    <t>Adéla Korečková</t>
  </si>
  <si>
    <t>Štěpánková Kristýna</t>
  </si>
  <si>
    <t>Pilařová Denisa</t>
  </si>
  <si>
    <t>Holetová Michaela</t>
  </si>
  <si>
    <t>1.</t>
  </si>
  <si>
    <t>místo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</si>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</sst>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mm:ss\,"/>
    <numFmt numFmtId="166" formatCode="0.0"/>
  </numFmts>
  <fonts count="35">
    <font>
      <sz val="10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4"/>
      <color indexed="12"/>
      <name val="Murray Hill AT"/>
      <family val="0"/>
    </font>
    <font>
      <sz val="10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8"/>
      <name val="Tahoma"/>
      <family val="2"/>
    </font>
    <font>
      <b/>
      <sz val="12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locked="0"/>
    </xf>
    <xf numFmtId="166" fontId="0" fillId="0" borderId="25" xfId="0" applyNumberFormat="1" applyBorder="1" applyAlignment="1" applyProtection="1">
      <alignment/>
      <protection locked="0"/>
    </xf>
    <xf numFmtId="166" fontId="4" fillId="0" borderId="26" xfId="0" applyNumberFormat="1" applyFont="1" applyBorder="1" applyAlignment="1" applyProtection="1">
      <alignment/>
      <protection locked="0"/>
    </xf>
    <xf numFmtId="166" fontId="4" fillId="0" borderId="27" xfId="0" applyNumberFormat="1" applyFont="1" applyBorder="1" applyAlignment="1" applyProtection="1">
      <alignment/>
      <protection locked="0"/>
    </xf>
    <xf numFmtId="166" fontId="4" fillId="0" borderId="28" xfId="0" applyNumberFormat="1" applyFon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hidden="1"/>
    </xf>
    <xf numFmtId="47" fontId="0" fillId="0" borderId="0" xfId="0" applyNumberFormat="1" applyBorder="1" applyAlignment="1" applyProtection="1">
      <alignment/>
      <protection locked="0"/>
    </xf>
    <xf numFmtId="47" fontId="4" fillId="0" borderId="26" xfId="0" applyNumberFormat="1" applyFont="1" applyBorder="1" applyAlignment="1" applyProtection="1">
      <alignment/>
      <protection locked="0"/>
    </xf>
    <xf numFmtId="47" fontId="4" fillId="0" borderId="28" xfId="0" applyNumberFormat="1" applyFont="1" applyBorder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6" fillId="0" borderId="31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7" xfId="0" applyNumberFormat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4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/>
      <protection hidden="1"/>
    </xf>
    <xf numFmtId="166" fontId="4" fillId="0" borderId="0" xfId="0" applyNumberFormat="1" applyFont="1" applyBorder="1" applyAlignment="1" applyProtection="1">
      <alignment/>
      <protection locked="0"/>
    </xf>
    <xf numFmtId="166" fontId="4" fillId="0" borderId="51" xfId="0" applyNumberFormat="1" applyFont="1" applyBorder="1" applyAlignment="1" applyProtection="1">
      <alignment/>
      <protection locked="0"/>
    </xf>
    <xf numFmtId="0" fontId="9" fillId="0" borderId="52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47" fontId="4" fillId="0" borderId="25" xfId="0" applyNumberFormat="1" applyFont="1" applyBorder="1" applyAlignment="1" applyProtection="1">
      <alignment/>
      <protection locked="0"/>
    </xf>
    <xf numFmtId="47" fontId="4" fillId="0" borderId="27" xfId="0" applyNumberFormat="1" applyFont="1" applyBorder="1" applyAlignment="1" applyProtection="1">
      <alignment/>
      <protection locked="0"/>
    </xf>
    <xf numFmtId="47" fontId="4" fillId="0" borderId="16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2" fontId="4" fillId="0" borderId="54" xfId="0" applyNumberFormat="1" applyFont="1" applyBorder="1" applyAlignment="1" applyProtection="1">
      <alignment/>
      <protection locked="0"/>
    </xf>
    <xf numFmtId="2" fontId="4" fillId="0" borderId="55" xfId="0" applyNumberFormat="1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hidden="1"/>
    </xf>
    <xf numFmtId="2" fontId="0" fillId="0" borderId="57" xfId="0" applyNumberForma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hidden="1"/>
    </xf>
    <xf numFmtId="2" fontId="4" fillId="0" borderId="59" xfId="0" applyNumberFormat="1" applyFont="1" applyBorder="1" applyAlignment="1" applyProtection="1">
      <alignment/>
      <protection locked="0"/>
    </xf>
    <xf numFmtId="2" fontId="4" fillId="0" borderId="47" xfId="0" applyNumberFormat="1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hidden="1"/>
    </xf>
    <xf numFmtId="2" fontId="4" fillId="0" borderId="48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Fill="1" applyBorder="1" applyAlignment="1">
      <alignment/>
    </xf>
    <xf numFmtId="0" fontId="4" fillId="0" borderId="52" xfId="0" applyFont="1" applyBorder="1" applyAlignment="1" applyProtection="1">
      <alignment/>
      <protection hidden="1"/>
    </xf>
    <xf numFmtId="0" fontId="4" fillId="0" borderId="60" xfId="0" applyFont="1" applyBorder="1" applyAlignment="1" applyProtection="1">
      <alignment/>
      <protection hidden="1"/>
    </xf>
    <xf numFmtId="0" fontId="4" fillId="0" borderId="61" xfId="0" applyFont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4" fillId="0" borderId="49" xfId="0" applyFont="1" applyBorder="1" applyAlignment="1" applyProtection="1">
      <alignment/>
      <protection hidden="1"/>
    </xf>
    <xf numFmtId="2" fontId="4" fillId="0" borderId="16" xfId="0" applyNumberFormat="1" applyFont="1" applyBorder="1" applyAlignment="1" applyProtection="1">
      <alignment/>
      <protection locked="0"/>
    </xf>
    <xf numFmtId="1" fontId="4" fillId="0" borderId="27" xfId="0" applyNumberFormat="1" applyFon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/>
      <protection locked="0"/>
    </xf>
    <xf numFmtId="0" fontId="12" fillId="4" borderId="0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14" fillId="4" borderId="0" xfId="0" applyFont="1" applyFill="1" applyAlignment="1" applyProtection="1">
      <alignment/>
      <protection hidden="1"/>
    </xf>
    <xf numFmtId="0" fontId="15" fillId="4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47" xfId="0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25" borderId="47" xfId="0" applyFont="1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3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16" xfId="0" applyFont="1" applyFill="1" applyBorder="1" applyAlignment="1">
      <alignment vertical="center"/>
    </xf>
    <xf numFmtId="0" fontId="2" fillId="0" borderId="49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 wrapText="1"/>
      <protection hidden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16" fillId="0" borderId="62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17" fillId="0" borderId="63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wrapText="1"/>
      <protection hidden="1"/>
    </xf>
    <xf numFmtId="0" fontId="3" fillId="26" borderId="0" xfId="0" applyFont="1" applyFill="1" applyBorder="1" applyAlignment="1" applyProtection="1">
      <alignment/>
      <protection hidden="1"/>
    </xf>
    <xf numFmtId="0" fontId="7" fillId="0" borderId="35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59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35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 vertical="center" indent="1" shrinkToFit="1"/>
      <protection locked="0"/>
    </xf>
    <xf numFmtId="0" fontId="10" fillId="0" borderId="64" xfId="0" applyFont="1" applyBorder="1" applyAlignment="1" applyProtection="1">
      <alignment horizontal="left" vertical="center" indent="1" shrinkToFit="1"/>
      <protection locked="0"/>
    </xf>
    <xf numFmtId="0" fontId="10" fillId="0" borderId="53" xfId="0" applyFont="1" applyBorder="1" applyAlignment="1" applyProtection="1">
      <alignment horizontal="left" vertical="center" indent="1" shrinkToFit="1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35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 horizontal="left" vertical="center" indent="1" shrinkToFit="1"/>
      <protection locked="0"/>
    </xf>
    <xf numFmtId="14" fontId="10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14" fontId="10" fillId="0" borderId="16" xfId="0" applyNumberFormat="1" applyFont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3" width="20.25390625" style="0" customWidth="1"/>
    <col min="4" max="4" width="9.625" style="35" customWidth="1"/>
    <col min="5" max="5" width="11.00390625" style="8" customWidth="1"/>
    <col min="6" max="6" width="5.75390625" style="0" customWidth="1"/>
  </cols>
  <sheetData>
    <row r="1" spans="1:6" ht="22.5" customHeight="1" thickBot="1">
      <c r="A1" s="10" t="s">
        <v>48</v>
      </c>
      <c r="B1" s="131" t="s">
        <v>56</v>
      </c>
      <c r="C1" s="10"/>
      <c r="D1" s="30"/>
      <c r="E1" s="11"/>
      <c r="F1" s="12"/>
    </row>
    <row r="2" spans="1:6" ht="21.75" customHeight="1">
      <c r="A2" s="13" t="s">
        <v>1</v>
      </c>
      <c r="B2" s="14" t="s">
        <v>2</v>
      </c>
      <c r="C2" s="15" t="s">
        <v>3</v>
      </c>
      <c r="D2" s="31" t="s">
        <v>4</v>
      </c>
      <c r="E2" s="16"/>
      <c r="F2" s="12"/>
    </row>
    <row r="3" spans="1:6" ht="15.75" customHeight="1">
      <c r="A3" s="94"/>
      <c r="B3" s="150" t="s">
        <v>28</v>
      </c>
      <c r="C3" s="97"/>
      <c r="D3" s="32"/>
      <c r="E3" s="18" t="s">
        <v>5</v>
      </c>
      <c r="F3" s="19">
        <f aca="true" t="shared" si="0" ref="F3:F52">IF(AND(6&lt;D3,D3&lt;12),INT(46.0849*(12.76-D3)^1.81),0)</f>
        <v>0</v>
      </c>
    </row>
    <row r="4" spans="1:8" ht="15.75" customHeight="1">
      <c r="A4" s="94"/>
      <c r="B4" s="148" t="s">
        <v>95</v>
      </c>
      <c r="C4" s="97" t="s">
        <v>62</v>
      </c>
      <c r="D4" s="32">
        <v>8.7</v>
      </c>
      <c r="E4" s="18" t="s">
        <v>5</v>
      </c>
      <c r="F4" s="19">
        <f t="shared" si="0"/>
        <v>582</v>
      </c>
      <c r="H4" t="s">
        <v>53</v>
      </c>
    </row>
    <row r="5" spans="1:6" ht="15.75" customHeight="1">
      <c r="A5" s="94"/>
      <c r="B5" s="148" t="s">
        <v>99</v>
      </c>
      <c r="C5" s="97" t="s">
        <v>62</v>
      </c>
      <c r="D5" s="32">
        <v>9.7</v>
      </c>
      <c r="E5" s="18" t="s">
        <v>5</v>
      </c>
      <c r="F5" s="19">
        <f t="shared" si="0"/>
        <v>348</v>
      </c>
    </row>
    <row r="6" spans="1:6" ht="15.75" customHeight="1">
      <c r="A6" s="94"/>
      <c r="B6" s="148" t="s">
        <v>96</v>
      </c>
      <c r="C6" s="97" t="s">
        <v>62</v>
      </c>
      <c r="D6" s="32">
        <v>9.1</v>
      </c>
      <c r="E6" s="18" t="s">
        <v>5</v>
      </c>
      <c r="F6" s="19">
        <f t="shared" si="0"/>
        <v>482</v>
      </c>
    </row>
    <row r="7" spans="1:6" ht="15.75" customHeight="1">
      <c r="A7" s="94"/>
      <c r="B7" s="148" t="s">
        <v>97</v>
      </c>
      <c r="C7" s="97" t="s">
        <v>62</v>
      </c>
      <c r="D7" s="32">
        <v>9.1</v>
      </c>
      <c r="E7" s="18" t="s">
        <v>5</v>
      </c>
      <c r="F7" s="19">
        <f>IF(AND(6&lt;D7,D7&lt;12),INT(46.0849*(12.76-D7)^1.81),0)</f>
        <v>482</v>
      </c>
    </row>
    <row r="8" spans="1:11" ht="15.75" customHeight="1">
      <c r="A8" s="94"/>
      <c r="B8" s="148" t="s">
        <v>98</v>
      </c>
      <c r="C8" s="97" t="s">
        <v>62</v>
      </c>
      <c r="D8" s="32">
        <v>9.3</v>
      </c>
      <c r="E8" s="18" t="s">
        <v>5</v>
      </c>
      <c r="F8" s="19">
        <f t="shared" si="0"/>
        <v>435</v>
      </c>
      <c r="K8" t="s">
        <v>46</v>
      </c>
    </row>
    <row r="9" spans="1:6" ht="15.75" customHeight="1">
      <c r="A9" s="94"/>
      <c r="B9" s="151" t="s">
        <v>29</v>
      </c>
      <c r="C9" s="93"/>
      <c r="D9" s="32"/>
      <c r="E9" s="18" t="s">
        <v>5</v>
      </c>
      <c r="F9" s="19">
        <f t="shared" si="0"/>
        <v>0</v>
      </c>
    </row>
    <row r="10" spans="1:9" ht="15.75" customHeight="1">
      <c r="A10" s="94"/>
      <c r="B10" s="20" t="s">
        <v>91</v>
      </c>
      <c r="C10" s="93" t="s">
        <v>63</v>
      </c>
      <c r="D10" s="32">
        <v>8.6</v>
      </c>
      <c r="E10" s="18" t="s">
        <v>5</v>
      </c>
      <c r="F10" s="19">
        <f t="shared" si="0"/>
        <v>608</v>
      </c>
      <c r="I10" t="s">
        <v>55</v>
      </c>
    </row>
    <row r="11" spans="1:6" ht="15.75" customHeight="1">
      <c r="A11" s="94"/>
      <c r="B11" s="20" t="s">
        <v>92</v>
      </c>
      <c r="C11" s="93" t="s">
        <v>63</v>
      </c>
      <c r="D11" s="32">
        <v>9.3</v>
      </c>
      <c r="E11" s="18" t="s">
        <v>5</v>
      </c>
      <c r="F11" s="19">
        <f t="shared" si="0"/>
        <v>435</v>
      </c>
    </row>
    <row r="12" spans="1:9" ht="15.75" customHeight="1">
      <c r="A12" s="94"/>
      <c r="B12" s="20" t="s">
        <v>93</v>
      </c>
      <c r="C12" s="93" t="s">
        <v>63</v>
      </c>
      <c r="D12" s="32">
        <v>9.5</v>
      </c>
      <c r="E12" s="18" t="s">
        <v>5</v>
      </c>
      <c r="F12" s="19">
        <f t="shared" si="0"/>
        <v>391</v>
      </c>
      <c r="I12" t="s">
        <v>52</v>
      </c>
    </row>
    <row r="13" spans="1:6" ht="15.75" customHeight="1">
      <c r="A13" s="94"/>
      <c r="B13" s="20" t="s">
        <v>101</v>
      </c>
      <c r="C13" s="93" t="s">
        <v>63</v>
      </c>
      <c r="D13" s="32">
        <v>9.1</v>
      </c>
      <c r="E13" s="18" t="s">
        <v>5</v>
      </c>
      <c r="F13" s="19">
        <f t="shared" si="0"/>
        <v>482</v>
      </c>
    </row>
    <row r="14" spans="1:6" ht="15.75" customHeight="1">
      <c r="A14" s="94"/>
      <c r="B14" s="20" t="s">
        <v>94</v>
      </c>
      <c r="C14" s="93" t="s">
        <v>63</v>
      </c>
      <c r="D14" s="32">
        <v>9.7</v>
      </c>
      <c r="E14" s="18" t="s">
        <v>5</v>
      </c>
      <c r="F14" s="19">
        <f t="shared" si="0"/>
        <v>348</v>
      </c>
    </row>
    <row r="15" spans="1:6" ht="15.75" customHeight="1">
      <c r="A15" s="94"/>
      <c r="B15" s="151" t="s">
        <v>30</v>
      </c>
      <c r="C15" s="93"/>
      <c r="D15" s="32"/>
      <c r="E15" s="18" t="s">
        <v>5</v>
      </c>
      <c r="F15" s="19">
        <f t="shared" si="0"/>
        <v>0</v>
      </c>
    </row>
    <row r="16" spans="1:9" ht="15.75" customHeight="1">
      <c r="A16" s="94"/>
      <c r="B16" s="149" t="s">
        <v>86</v>
      </c>
      <c r="C16" s="93" t="s">
        <v>61</v>
      </c>
      <c r="D16" s="32">
        <v>8.6</v>
      </c>
      <c r="E16" s="18" t="s">
        <v>5</v>
      </c>
      <c r="F16" s="19">
        <f t="shared" si="0"/>
        <v>608</v>
      </c>
      <c r="I16" t="s">
        <v>50</v>
      </c>
    </row>
    <row r="17" spans="1:6" ht="15.75" customHeight="1">
      <c r="A17" s="94"/>
      <c r="B17" s="149" t="s">
        <v>87</v>
      </c>
      <c r="C17" s="93" t="s">
        <v>61</v>
      </c>
      <c r="D17" s="32">
        <v>9.7</v>
      </c>
      <c r="E17" s="18" t="s">
        <v>5</v>
      </c>
      <c r="F17" s="19">
        <f t="shared" si="0"/>
        <v>348</v>
      </c>
    </row>
    <row r="18" spans="1:11" ht="15.75" customHeight="1">
      <c r="A18" s="94"/>
      <c r="B18" s="149" t="s">
        <v>88</v>
      </c>
      <c r="C18" s="93" t="s">
        <v>61</v>
      </c>
      <c r="D18" s="32">
        <v>9.8</v>
      </c>
      <c r="E18" s="18" t="s">
        <v>5</v>
      </c>
      <c r="F18" s="19">
        <f t="shared" si="0"/>
        <v>328</v>
      </c>
      <c r="K18" t="s">
        <v>49</v>
      </c>
    </row>
    <row r="19" spans="1:13" ht="15.75" customHeight="1">
      <c r="A19" s="94"/>
      <c r="B19" s="149" t="s">
        <v>89</v>
      </c>
      <c r="C19" s="93" t="s">
        <v>61</v>
      </c>
      <c r="D19" s="32">
        <v>9.8</v>
      </c>
      <c r="E19" s="18" t="s">
        <v>5</v>
      </c>
      <c r="F19" s="19">
        <f t="shared" si="0"/>
        <v>328</v>
      </c>
      <c r="M19" t="s">
        <v>47</v>
      </c>
    </row>
    <row r="20" spans="1:6" ht="15.75" customHeight="1">
      <c r="A20" s="94"/>
      <c r="B20" s="149" t="s">
        <v>90</v>
      </c>
      <c r="C20" s="93" t="s">
        <v>61</v>
      </c>
      <c r="D20" s="32">
        <v>9.9</v>
      </c>
      <c r="E20" s="18" t="s">
        <v>5</v>
      </c>
      <c r="F20" s="19">
        <f t="shared" si="0"/>
        <v>308</v>
      </c>
    </row>
    <row r="21" spans="1:6" ht="15.75" customHeight="1">
      <c r="A21" s="94"/>
      <c r="B21" s="151" t="s">
        <v>31</v>
      </c>
      <c r="C21" s="93"/>
      <c r="D21" s="32"/>
      <c r="E21" s="18" t="s">
        <v>5</v>
      </c>
      <c r="F21" s="19">
        <f t="shared" si="0"/>
        <v>0</v>
      </c>
    </row>
    <row r="22" spans="1:6" ht="15.75" customHeight="1">
      <c r="A22" s="94"/>
      <c r="B22" s="149" t="s">
        <v>73</v>
      </c>
      <c r="C22" s="87" t="s">
        <v>66</v>
      </c>
      <c r="D22" s="32">
        <v>9</v>
      </c>
      <c r="E22" s="18" t="s">
        <v>5</v>
      </c>
      <c r="F22" s="19">
        <f t="shared" si="0"/>
        <v>506</v>
      </c>
    </row>
    <row r="23" spans="1:6" ht="15.75" customHeight="1">
      <c r="A23" s="94"/>
      <c r="B23" s="149" t="s">
        <v>74</v>
      </c>
      <c r="C23" s="87" t="s">
        <v>66</v>
      </c>
      <c r="D23" s="32">
        <v>10.2</v>
      </c>
      <c r="E23" s="18" t="s">
        <v>5</v>
      </c>
      <c r="F23" s="19">
        <f t="shared" si="0"/>
        <v>252</v>
      </c>
    </row>
    <row r="24" spans="1:6" ht="15.75" customHeight="1">
      <c r="A24" s="94"/>
      <c r="B24" s="149" t="s">
        <v>75</v>
      </c>
      <c r="C24" s="87" t="s">
        <v>66</v>
      </c>
      <c r="D24" s="32">
        <v>10.1</v>
      </c>
      <c r="E24" s="18" t="s">
        <v>5</v>
      </c>
      <c r="F24" s="19">
        <f t="shared" si="0"/>
        <v>270</v>
      </c>
    </row>
    <row r="25" spans="1:6" ht="15.75" customHeight="1">
      <c r="A25" s="94"/>
      <c r="B25" s="149" t="s">
        <v>76</v>
      </c>
      <c r="C25" s="87" t="s">
        <v>66</v>
      </c>
      <c r="D25" s="32">
        <v>9.9</v>
      </c>
      <c r="E25" s="18" t="s">
        <v>5</v>
      </c>
      <c r="F25" s="19">
        <f t="shared" si="0"/>
        <v>308</v>
      </c>
    </row>
    <row r="26" spans="1:6" ht="15.75" customHeight="1">
      <c r="A26" s="101"/>
      <c r="B26" s="149" t="s">
        <v>100</v>
      </c>
      <c r="C26" s="87" t="s">
        <v>66</v>
      </c>
      <c r="D26" s="33">
        <v>9.6</v>
      </c>
      <c r="E26" s="23" t="s">
        <v>5</v>
      </c>
      <c r="F26" s="19">
        <f t="shared" si="0"/>
        <v>369</v>
      </c>
    </row>
    <row r="27" spans="1:6" ht="15.75" customHeight="1">
      <c r="A27" s="94"/>
      <c r="B27" s="151" t="s">
        <v>32</v>
      </c>
      <c r="C27" s="93"/>
      <c r="D27" s="32"/>
      <c r="E27" s="18" t="s">
        <v>5</v>
      </c>
      <c r="F27" s="19">
        <f t="shared" si="0"/>
        <v>0</v>
      </c>
    </row>
    <row r="28" spans="1:6" ht="15.75" customHeight="1">
      <c r="A28" s="94"/>
      <c r="B28" s="149" t="s">
        <v>67</v>
      </c>
      <c r="C28" s="87" t="s">
        <v>72</v>
      </c>
      <c r="D28" s="32">
        <v>8.9</v>
      </c>
      <c r="E28" s="18" t="s">
        <v>5</v>
      </c>
      <c r="F28" s="19">
        <f t="shared" si="0"/>
        <v>531</v>
      </c>
    </row>
    <row r="29" spans="1:6" ht="15.75" customHeight="1">
      <c r="A29" s="94"/>
      <c r="B29" s="149" t="s">
        <v>68</v>
      </c>
      <c r="C29" s="87" t="s">
        <v>72</v>
      </c>
      <c r="D29" s="32">
        <v>9.2</v>
      </c>
      <c r="E29" s="18" t="s">
        <v>5</v>
      </c>
      <c r="F29" s="19">
        <f t="shared" si="0"/>
        <v>458</v>
      </c>
    </row>
    <row r="30" spans="1:6" ht="15.75" customHeight="1">
      <c r="A30" s="94"/>
      <c r="B30" s="149" t="s">
        <v>69</v>
      </c>
      <c r="C30" s="87" t="s">
        <v>72</v>
      </c>
      <c r="D30" s="32">
        <v>9.1</v>
      </c>
      <c r="E30" s="18" t="s">
        <v>5</v>
      </c>
      <c r="F30" s="19">
        <f t="shared" si="0"/>
        <v>482</v>
      </c>
    </row>
    <row r="31" spans="1:6" ht="15.75" customHeight="1">
      <c r="A31" s="94"/>
      <c r="B31" s="149" t="s">
        <v>70</v>
      </c>
      <c r="C31" s="87" t="s">
        <v>72</v>
      </c>
      <c r="D31" s="32">
        <v>9.6</v>
      </c>
      <c r="E31" s="18" t="s">
        <v>5</v>
      </c>
      <c r="F31" s="19">
        <f t="shared" si="0"/>
        <v>369</v>
      </c>
    </row>
    <row r="32" spans="1:6" ht="15.75" customHeight="1" thickBot="1">
      <c r="A32" s="102"/>
      <c r="B32" s="149" t="s">
        <v>71</v>
      </c>
      <c r="C32" s="87" t="s">
        <v>72</v>
      </c>
      <c r="D32" s="34">
        <v>9.3</v>
      </c>
      <c r="E32" s="27" t="s">
        <v>5</v>
      </c>
      <c r="F32" s="19">
        <f t="shared" si="0"/>
        <v>435</v>
      </c>
    </row>
    <row r="33" spans="1:6" s="1" customFormat="1" ht="15.75" customHeight="1" hidden="1" thickBot="1">
      <c r="A33" s="10"/>
      <c r="B33" s="95"/>
      <c r="C33" s="92"/>
      <c r="D33" s="99"/>
      <c r="E33" s="11"/>
      <c r="F33" s="19"/>
    </row>
    <row r="34" spans="1:6" s="1" customFormat="1" ht="15.75" customHeight="1">
      <c r="A34" s="28"/>
      <c r="B34" s="152" t="s">
        <v>33</v>
      </c>
      <c r="C34" s="98"/>
      <c r="D34" s="100"/>
      <c r="E34" s="29"/>
      <c r="F34" s="19"/>
    </row>
    <row r="35" spans="1:6" ht="15.75" customHeight="1">
      <c r="A35" s="17"/>
      <c r="B35" s="20" t="s">
        <v>77</v>
      </c>
      <c r="C35" s="93" t="s">
        <v>81</v>
      </c>
      <c r="D35" s="32">
        <v>8.8</v>
      </c>
      <c r="E35" s="18" t="s">
        <v>5</v>
      </c>
      <c r="F35" s="19">
        <f>IF(AND(6&lt;D35,D35&lt;12),INT(46.0849*(12.76-D35)^1.81),0)</f>
        <v>556</v>
      </c>
    </row>
    <row r="36" spans="1:6" ht="15.75" customHeight="1">
      <c r="A36" s="17"/>
      <c r="B36" s="20" t="s">
        <v>78</v>
      </c>
      <c r="C36" s="93" t="s">
        <v>81</v>
      </c>
      <c r="D36" s="32">
        <v>9.8</v>
      </c>
      <c r="E36" s="18" t="s">
        <v>5</v>
      </c>
      <c r="F36" s="19">
        <f>IF(AND(6&lt;D36,D36&lt;12),INT(46.0849*(12.76-D36)^1.81),0)</f>
        <v>328</v>
      </c>
    </row>
    <row r="37" spans="1:6" ht="15.75" customHeight="1">
      <c r="A37" s="17"/>
      <c r="B37" s="20" t="s">
        <v>79</v>
      </c>
      <c r="C37" s="93" t="s">
        <v>81</v>
      </c>
      <c r="D37" s="32">
        <v>10.1</v>
      </c>
      <c r="E37" s="18" t="s">
        <v>5</v>
      </c>
      <c r="F37" s="19">
        <f>IF(AND(6&lt;D37,D37&lt;12),INT(46.0849*(12.76-D37)^1.81),0)</f>
        <v>270</v>
      </c>
    </row>
    <row r="38" spans="1:6" ht="15.75" customHeight="1">
      <c r="A38" s="17"/>
      <c r="B38" s="20" t="s">
        <v>80</v>
      </c>
      <c r="C38" s="93" t="s">
        <v>81</v>
      </c>
      <c r="D38" s="32">
        <v>10.1</v>
      </c>
      <c r="E38" s="18" t="s">
        <v>5</v>
      </c>
      <c r="F38" s="19">
        <f>IF(AND(6&lt;D38,D38&lt;12),INT(46.0849*(12.76-D38)^1.81),0)</f>
        <v>270</v>
      </c>
    </row>
    <row r="39" spans="1:6" ht="15.75" customHeight="1" thickBot="1">
      <c r="A39" s="17"/>
      <c r="B39" s="20" t="s">
        <v>85</v>
      </c>
      <c r="C39" s="93" t="s">
        <v>81</v>
      </c>
      <c r="D39" s="34">
        <v>9.9</v>
      </c>
      <c r="E39" s="27" t="s">
        <v>5</v>
      </c>
      <c r="F39" s="19">
        <f>IF(AND(6&lt;D39,D39&lt;12),INT(46.0849*(12.76-D39)^1.81),0)</f>
        <v>308</v>
      </c>
    </row>
    <row r="40" spans="1:6" ht="15.75" customHeight="1" hidden="1">
      <c r="A40" s="17"/>
      <c r="B40" s="21"/>
      <c r="C40" s="22"/>
      <c r="D40" s="32"/>
      <c r="E40" s="18"/>
      <c r="F40" s="19"/>
    </row>
    <row r="41" spans="1:6" ht="15.75" customHeight="1">
      <c r="A41" s="17"/>
      <c r="B41" s="21" t="s">
        <v>34</v>
      </c>
      <c r="C41" s="22"/>
      <c r="D41" s="32"/>
      <c r="E41" s="18"/>
      <c r="F41" s="19"/>
    </row>
    <row r="42" spans="1:6" ht="15.75" customHeight="1">
      <c r="A42" s="17"/>
      <c r="B42" s="20"/>
      <c r="C42" s="93"/>
      <c r="D42" s="32"/>
      <c r="E42" s="18" t="s">
        <v>5</v>
      </c>
      <c r="F42" s="19">
        <f t="shared" si="0"/>
        <v>0</v>
      </c>
    </row>
    <row r="43" spans="1:6" ht="15.75" customHeight="1">
      <c r="A43" s="17"/>
      <c r="B43" s="20"/>
      <c r="C43" s="93"/>
      <c r="D43" s="32"/>
      <c r="E43" s="18" t="s">
        <v>5</v>
      </c>
      <c r="F43" s="19">
        <f t="shared" si="0"/>
        <v>0</v>
      </c>
    </row>
    <row r="44" spans="1:6" ht="15.75" customHeight="1">
      <c r="A44" s="17"/>
      <c r="B44" s="20"/>
      <c r="C44" s="93"/>
      <c r="D44" s="32"/>
      <c r="E44" s="18" t="s">
        <v>5</v>
      </c>
      <c r="F44" s="19">
        <f t="shared" si="0"/>
        <v>0</v>
      </c>
    </row>
    <row r="45" spans="1:6" ht="15.75" customHeight="1">
      <c r="A45" s="17"/>
      <c r="B45" s="20"/>
      <c r="C45" s="93"/>
      <c r="D45" s="32"/>
      <c r="E45" s="18" t="s">
        <v>5</v>
      </c>
      <c r="F45" s="19">
        <f t="shared" si="0"/>
        <v>0</v>
      </c>
    </row>
    <row r="46" spans="1:6" ht="15.75" customHeight="1">
      <c r="A46" s="17"/>
      <c r="B46" s="20"/>
      <c r="C46" s="93"/>
      <c r="D46" s="32"/>
      <c r="E46" s="18" t="s">
        <v>5</v>
      </c>
      <c r="F46" s="19">
        <f t="shared" si="0"/>
        <v>0</v>
      </c>
    </row>
    <row r="47" spans="1:6" ht="15.75" customHeight="1">
      <c r="A47" s="17"/>
      <c r="B47" s="21" t="s">
        <v>17</v>
      </c>
      <c r="C47" s="22"/>
      <c r="D47" s="32"/>
      <c r="E47" s="18"/>
      <c r="F47" s="19"/>
    </row>
    <row r="48" spans="1:6" ht="15.75" customHeight="1">
      <c r="A48" s="17"/>
      <c r="B48" s="96"/>
      <c r="C48" s="93"/>
      <c r="D48" s="32"/>
      <c r="E48" s="18" t="s">
        <v>5</v>
      </c>
      <c r="F48" s="19">
        <f t="shared" si="0"/>
        <v>0</v>
      </c>
    </row>
    <row r="49" spans="1:6" ht="15.75" customHeight="1">
      <c r="A49" s="17"/>
      <c r="B49" s="96"/>
      <c r="C49" s="93"/>
      <c r="D49" s="32"/>
      <c r="E49" s="18" t="s">
        <v>5</v>
      </c>
      <c r="F49" s="19">
        <f t="shared" si="0"/>
        <v>0</v>
      </c>
    </row>
    <row r="50" spans="1:6" ht="15.75" customHeight="1">
      <c r="A50" s="17"/>
      <c r="B50" s="96"/>
      <c r="C50" s="93"/>
      <c r="D50" s="32"/>
      <c r="E50" s="18" t="s">
        <v>5</v>
      </c>
      <c r="F50" s="19">
        <f t="shared" si="0"/>
        <v>0</v>
      </c>
    </row>
    <row r="51" spans="1:6" ht="15.75" customHeight="1">
      <c r="A51" s="17"/>
      <c r="B51" s="96"/>
      <c r="C51" s="93"/>
      <c r="D51" s="32"/>
      <c r="E51" s="18" t="s">
        <v>5</v>
      </c>
      <c r="F51" s="19">
        <f t="shared" si="0"/>
        <v>0</v>
      </c>
    </row>
    <row r="52" spans="1:6" ht="15.75" customHeight="1" thickBot="1">
      <c r="A52" s="24"/>
      <c r="B52" s="96"/>
      <c r="C52" s="93"/>
      <c r="D52" s="34"/>
      <c r="E52" s="27" t="s">
        <v>5</v>
      </c>
      <c r="F52" s="19">
        <f t="shared" si="0"/>
        <v>0</v>
      </c>
    </row>
    <row r="53" spans="1:6" ht="15.75" customHeight="1">
      <c r="A53" s="17"/>
      <c r="B53" s="21" t="s">
        <v>35</v>
      </c>
      <c r="C53" s="22"/>
      <c r="D53" s="32"/>
      <c r="E53" s="18"/>
      <c r="F53" s="19"/>
    </row>
    <row r="54" spans="1:6" ht="15.75" customHeight="1">
      <c r="A54" s="17"/>
      <c r="B54" s="96"/>
      <c r="C54" s="93"/>
      <c r="D54" s="32"/>
      <c r="E54" s="18" t="s">
        <v>5</v>
      </c>
      <c r="F54" s="19">
        <f>IF(AND(6&lt;D54,D54&lt;12),INT(46.0849*(12.76-D54)^1.81),0)</f>
        <v>0</v>
      </c>
    </row>
    <row r="55" spans="1:6" ht="15.75" customHeight="1">
      <c r="A55" s="17"/>
      <c r="B55" s="96"/>
      <c r="C55" s="93"/>
      <c r="D55" s="32"/>
      <c r="E55" s="18" t="s">
        <v>5</v>
      </c>
      <c r="F55" s="19">
        <f>IF(AND(6&lt;D55,D55&lt;12),INT(46.0849*(12.76-D55)^1.81),0)</f>
        <v>0</v>
      </c>
    </row>
    <row r="56" spans="1:6" ht="15.75" customHeight="1">
      <c r="A56" s="17"/>
      <c r="B56" s="96"/>
      <c r="C56" s="93"/>
      <c r="D56" s="32"/>
      <c r="E56" s="18" t="s">
        <v>5</v>
      </c>
      <c r="F56" s="19">
        <f>IF(AND(6&lt;D56,D56&lt;12),INT(46.0849*(12.76-D56)^1.81),0)</f>
        <v>0</v>
      </c>
    </row>
    <row r="57" spans="1:6" ht="15.75" customHeight="1">
      <c r="A57" s="17"/>
      <c r="B57" s="96"/>
      <c r="C57" s="93"/>
      <c r="D57" s="32"/>
      <c r="E57" s="18" t="s">
        <v>5</v>
      </c>
      <c r="F57" s="19">
        <f>IF(AND(6&lt;D57,D57&lt;12),INT(46.0849*(12.76-D57)^1.81),0)</f>
        <v>0</v>
      </c>
    </row>
    <row r="58" spans="1:6" ht="15.75" customHeight="1">
      <c r="A58" s="17"/>
      <c r="B58" s="96"/>
      <c r="C58" s="93"/>
      <c r="D58" s="32"/>
      <c r="E58" s="18" t="s">
        <v>5</v>
      </c>
      <c r="F58" s="19">
        <f>IF(AND(6&lt;D58,D58&lt;12),INT(46.0849*(12.76-D58)^1.81),0)</f>
        <v>0</v>
      </c>
    </row>
    <row r="59" spans="1:6" ht="15.75" customHeight="1">
      <c r="A59" s="17"/>
      <c r="B59" s="21" t="s">
        <v>36</v>
      </c>
      <c r="C59" s="22"/>
      <c r="D59" s="32"/>
      <c r="E59" s="18"/>
      <c r="F59" s="19"/>
    </row>
    <row r="60" spans="1:6" ht="15.75" customHeight="1">
      <c r="A60" s="17"/>
      <c r="B60" s="122"/>
      <c r="C60" s="93"/>
      <c r="D60" s="32" t="s">
        <v>44</v>
      </c>
      <c r="E60" s="18" t="s">
        <v>5</v>
      </c>
      <c r="F60" s="19">
        <f>IF(AND(6&lt;D60,D60&lt;12),INT(46.0849*(12.76-D60)^1.81),0)</f>
        <v>0</v>
      </c>
    </row>
    <row r="61" spans="1:6" ht="15.75" customHeight="1">
      <c r="A61" s="17"/>
      <c r="B61" s="122"/>
      <c r="C61" s="93"/>
      <c r="D61" s="32"/>
      <c r="E61" s="18" t="s">
        <v>5</v>
      </c>
      <c r="F61" s="19">
        <f>IF(AND(6&lt;D61,D61&lt;12),INT(46.0849*(12.76-D61)^1.81),0)</f>
        <v>0</v>
      </c>
    </row>
    <row r="62" spans="1:6" ht="15.75" customHeight="1">
      <c r="A62" s="17"/>
      <c r="B62" s="122"/>
      <c r="C62" s="93"/>
      <c r="D62" s="32"/>
      <c r="E62" s="18" t="s">
        <v>5</v>
      </c>
      <c r="F62" s="19">
        <f>IF(AND(6&lt;D62,D62&lt;12),INT(46.0849*(12.76-D62)^1.81),0)</f>
        <v>0</v>
      </c>
    </row>
    <row r="63" spans="1:6" ht="15.75" customHeight="1">
      <c r="A63" s="17"/>
      <c r="B63" s="122"/>
      <c r="C63" s="93"/>
      <c r="D63" s="32"/>
      <c r="E63" s="18" t="s">
        <v>5</v>
      </c>
      <c r="F63" s="19">
        <f>IF(AND(6&lt;D63,D63&lt;12),INT(46.0849*(12.76-D63)^1.81),0)</f>
        <v>0</v>
      </c>
    </row>
    <row r="64" spans="1:6" ht="15.75" customHeight="1" thickBot="1">
      <c r="A64" s="24"/>
      <c r="B64" s="122"/>
      <c r="C64" s="93"/>
      <c r="D64" s="34"/>
      <c r="E64" s="27" t="s">
        <v>5</v>
      </c>
      <c r="F64" s="19">
        <f>IF(AND(6&lt;D64,D64&lt;12),INT(46.0849*(12.76-D64)^1.81),0)</f>
        <v>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9">
      <selection activeCell="D32" sqref="D32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24.875" style="0" customWidth="1"/>
    <col min="4" max="4" width="13.875" style="40" customWidth="1"/>
    <col min="5" max="5" width="3.625" style="8" customWidth="1"/>
    <col min="6" max="6" width="5.75390625" style="0" customWidth="1"/>
    <col min="7" max="7" width="13.625" style="9" customWidth="1"/>
  </cols>
  <sheetData>
    <row r="1" spans="1:7" ht="18.75" customHeight="1" thickBot="1">
      <c r="A1" s="10"/>
      <c r="B1" s="131" t="s">
        <v>57</v>
      </c>
      <c r="C1" s="10"/>
      <c r="D1" s="37"/>
      <c r="E1" s="11"/>
      <c r="F1" s="12"/>
      <c r="G1" s="36"/>
    </row>
    <row r="2" spans="1:7" ht="16.5" customHeight="1">
      <c r="A2" s="106"/>
      <c r="B2" s="148" t="s">
        <v>95</v>
      </c>
      <c r="C2" s="97" t="s">
        <v>62</v>
      </c>
      <c r="D2" s="103">
        <v>0.0024108796296296296</v>
      </c>
      <c r="E2" s="16" t="s">
        <v>6</v>
      </c>
      <c r="F2" s="19">
        <f aca="true" t="shared" si="0" ref="F2:F31">IF(AND(110&lt;G2,G2&lt;254),INT(0.11193*(253.86-G2)^1.88),0)</f>
        <v>146</v>
      </c>
      <c r="G2" s="36">
        <f aca="true" t="shared" si="1" ref="G2:G31">D2*3600*24</f>
        <v>208.3</v>
      </c>
    </row>
    <row r="3" spans="1:7" ht="16.5" customHeight="1">
      <c r="A3" s="94"/>
      <c r="B3" s="148" t="s">
        <v>99</v>
      </c>
      <c r="C3" s="97" t="s">
        <v>62</v>
      </c>
      <c r="D3" s="38">
        <v>0.0021064814814814813</v>
      </c>
      <c r="E3" s="18" t="s">
        <v>6</v>
      </c>
      <c r="F3" s="19">
        <f t="shared" si="0"/>
        <v>346</v>
      </c>
      <c r="G3" s="36">
        <f t="shared" si="1"/>
        <v>182</v>
      </c>
    </row>
    <row r="4" spans="1:7" ht="16.5" customHeight="1" thickBot="1">
      <c r="A4" s="94"/>
      <c r="B4" s="148" t="s">
        <v>96</v>
      </c>
      <c r="C4" s="97" t="s">
        <v>62</v>
      </c>
      <c r="D4" s="38">
        <v>0.002336805555555556</v>
      </c>
      <c r="E4" s="18" t="s">
        <v>6</v>
      </c>
      <c r="F4" s="19">
        <f t="shared" si="0"/>
        <v>188</v>
      </c>
      <c r="G4" s="36">
        <f t="shared" si="1"/>
        <v>201.90000000000003</v>
      </c>
    </row>
    <row r="5" spans="1:7" ht="16.5" customHeight="1">
      <c r="A5" s="106"/>
      <c r="B5" s="148" t="s">
        <v>97</v>
      </c>
      <c r="C5" s="97" t="s">
        <v>62</v>
      </c>
      <c r="D5" s="38">
        <v>0.0020543981481481485</v>
      </c>
      <c r="E5" s="18" t="s">
        <v>6</v>
      </c>
      <c r="F5" s="19">
        <f t="shared" si="0"/>
        <v>387</v>
      </c>
      <c r="G5" s="36">
        <f t="shared" si="1"/>
        <v>177.50000000000003</v>
      </c>
    </row>
    <row r="6" spans="1:7" ht="16.5" customHeight="1">
      <c r="A6" s="94"/>
      <c r="B6" s="148" t="s">
        <v>98</v>
      </c>
      <c r="C6" s="97" t="s">
        <v>62</v>
      </c>
      <c r="D6" s="38">
        <v>0.0023240740740740743</v>
      </c>
      <c r="E6" s="18" t="s">
        <v>6</v>
      </c>
      <c r="F6" s="19">
        <f t="shared" si="0"/>
        <v>195</v>
      </c>
      <c r="G6" s="36">
        <f t="shared" si="1"/>
        <v>200.8</v>
      </c>
    </row>
    <row r="7" spans="1:7" ht="16.5" customHeight="1" thickBot="1">
      <c r="A7" s="94"/>
      <c r="B7" s="20" t="s">
        <v>91</v>
      </c>
      <c r="C7" s="93" t="s">
        <v>63</v>
      </c>
      <c r="D7" s="38">
        <v>0.0019444444444444442</v>
      </c>
      <c r="E7" s="18" t="s">
        <v>6</v>
      </c>
      <c r="F7" s="19">
        <f t="shared" si="0"/>
        <v>483</v>
      </c>
      <c r="G7" s="36">
        <f t="shared" si="1"/>
        <v>167.99999999999997</v>
      </c>
    </row>
    <row r="8" spans="1:7" ht="16.5" customHeight="1">
      <c r="A8" s="106"/>
      <c r="B8" s="20" t="s">
        <v>92</v>
      </c>
      <c r="C8" s="93" t="s">
        <v>63</v>
      </c>
      <c r="D8" s="38">
        <v>0.0023275462962962963</v>
      </c>
      <c r="E8" s="18" t="s">
        <v>6</v>
      </c>
      <c r="F8" s="19">
        <f t="shared" si="0"/>
        <v>193</v>
      </c>
      <c r="G8" s="36">
        <f t="shared" si="1"/>
        <v>201.1</v>
      </c>
    </row>
    <row r="9" spans="1:7" ht="16.5" customHeight="1">
      <c r="A9" s="94"/>
      <c r="B9" s="20" t="s">
        <v>93</v>
      </c>
      <c r="C9" s="93" t="s">
        <v>63</v>
      </c>
      <c r="D9" s="38">
        <v>0.0024328703703703704</v>
      </c>
      <c r="E9" s="18" t="s">
        <v>6</v>
      </c>
      <c r="F9" s="19">
        <f>IF(AND(110&lt;G9,G9&lt;254),INT(0.11193*(253.86-G9)^1.88),0)</f>
        <v>135</v>
      </c>
      <c r="G9" s="36">
        <f>D9*3600*24</f>
        <v>210.2</v>
      </c>
    </row>
    <row r="10" spans="1:7" ht="16.5" customHeight="1" thickBot="1">
      <c r="A10" s="94"/>
      <c r="B10" s="20" t="s">
        <v>101</v>
      </c>
      <c r="C10" s="93" t="s">
        <v>63</v>
      </c>
      <c r="D10" s="38">
        <v>0.0023807870370370367</v>
      </c>
      <c r="E10" s="18" t="s">
        <v>6</v>
      </c>
      <c r="F10" s="19">
        <f t="shared" si="0"/>
        <v>163</v>
      </c>
      <c r="G10" s="36">
        <f t="shared" si="1"/>
        <v>205.7</v>
      </c>
    </row>
    <row r="11" spans="1:7" ht="16.5" customHeight="1">
      <c r="A11" s="106"/>
      <c r="B11" s="20" t="s">
        <v>94</v>
      </c>
      <c r="C11" s="93" t="s">
        <v>63</v>
      </c>
      <c r="D11" s="38">
        <v>0.0022291666666666666</v>
      </c>
      <c r="E11" s="18" t="s">
        <v>6</v>
      </c>
      <c r="F11" s="19">
        <f t="shared" si="0"/>
        <v>256</v>
      </c>
      <c r="G11" s="36">
        <f t="shared" si="1"/>
        <v>192.60000000000002</v>
      </c>
    </row>
    <row r="12" spans="1:7" ht="16.5" customHeight="1">
      <c r="A12" s="94"/>
      <c r="B12" s="149" t="s">
        <v>86</v>
      </c>
      <c r="C12" s="93" t="s">
        <v>61</v>
      </c>
      <c r="D12" s="38">
        <v>0.0020185185185185184</v>
      </c>
      <c r="E12" s="18" t="s">
        <v>6</v>
      </c>
      <c r="F12" s="19">
        <f t="shared" si="0"/>
        <v>418</v>
      </c>
      <c r="G12" s="36">
        <f t="shared" si="1"/>
        <v>174.4</v>
      </c>
    </row>
    <row r="13" spans="1:7" ht="16.5" customHeight="1" thickBot="1">
      <c r="A13" s="94"/>
      <c r="B13" s="149" t="s">
        <v>87</v>
      </c>
      <c r="C13" s="93" t="s">
        <v>61</v>
      </c>
      <c r="D13" s="38">
        <v>0.002309027777777778</v>
      </c>
      <c r="E13" s="18" t="s">
        <v>6</v>
      </c>
      <c r="F13" s="19">
        <f>IF(AND(110&lt;G13,G13&lt;254),INT(0.11193*(253.86-G13)^1.88),0)</f>
        <v>204</v>
      </c>
      <c r="G13" s="36">
        <f>D13*3600*24</f>
        <v>199.5</v>
      </c>
    </row>
    <row r="14" spans="1:7" ht="16.5" customHeight="1">
      <c r="A14" s="106"/>
      <c r="B14" s="149" t="s">
        <v>88</v>
      </c>
      <c r="C14" s="93" t="s">
        <v>61</v>
      </c>
      <c r="D14" s="38">
        <v>0.002340277777777778</v>
      </c>
      <c r="E14" s="18" t="s">
        <v>6</v>
      </c>
      <c r="F14" s="19">
        <f t="shared" si="0"/>
        <v>186</v>
      </c>
      <c r="G14" s="36">
        <f t="shared" si="1"/>
        <v>202.20000000000002</v>
      </c>
    </row>
    <row r="15" spans="1:7" ht="16.5" customHeight="1">
      <c r="A15" s="94"/>
      <c r="B15" s="149" t="s">
        <v>89</v>
      </c>
      <c r="C15" s="93" t="s">
        <v>61</v>
      </c>
      <c r="D15" s="38">
        <v>0.002300925925925926</v>
      </c>
      <c r="E15" s="18" t="s">
        <v>6</v>
      </c>
      <c r="F15" s="19">
        <f t="shared" si="0"/>
        <v>209</v>
      </c>
      <c r="G15" s="36">
        <f t="shared" si="1"/>
        <v>198.8</v>
      </c>
    </row>
    <row r="16" spans="1:7" ht="16.5" customHeight="1" thickBot="1">
      <c r="A16" s="94"/>
      <c r="B16" s="149" t="s">
        <v>90</v>
      </c>
      <c r="C16" s="93" t="s">
        <v>61</v>
      </c>
      <c r="D16" s="38">
        <v>0.0021226851851851854</v>
      </c>
      <c r="E16" s="18" t="s">
        <v>6</v>
      </c>
      <c r="F16" s="19">
        <f>IF(AND(110&lt;G16,G16&lt;254),INT(0.11193*(253.86-G16)^1.88),0)</f>
        <v>333</v>
      </c>
      <c r="G16" s="36">
        <f>D16*3600*24</f>
        <v>183.40000000000003</v>
      </c>
    </row>
    <row r="17" spans="1:7" ht="16.5" customHeight="1">
      <c r="A17" s="106"/>
      <c r="B17" s="149" t="s">
        <v>73</v>
      </c>
      <c r="C17" s="87" t="s">
        <v>66</v>
      </c>
      <c r="D17" s="38">
        <v>0.0019745370370370372</v>
      </c>
      <c r="E17" s="18" t="s">
        <v>6</v>
      </c>
      <c r="F17" s="19">
        <f t="shared" si="0"/>
        <v>456</v>
      </c>
      <c r="G17" s="36">
        <f t="shared" si="1"/>
        <v>170.60000000000002</v>
      </c>
    </row>
    <row r="18" spans="1:7" ht="16.5" customHeight="1">
      <c r="A18" s="94"/>
      <c r="B18" s="149" t="s">
        <v>74</v>
      </c>
      <c r="C18" s="87" t="s">
        <v>66</v>
      </c>
      <c r="D18" s="38">
        <v>0.002170138888888889</v>
      </c>
      <c r="E18" s="18" t="s">
        <v>6</v>
      </c>
      <c r="F18" s="19">
        <f t="shared" si="0"/>
        <v>297</v>
      </c>
      <c r="G18" s="36">
        <f t="shared" si="1"/>
        <v>187.5</v>
      </c>
    </row>
    <row r="19" spans="1:7" ht="16.5" customHeight="1" thickBot="1">
      <c r="A19" s="94"/>
      <c r="B19" s="149" t="s">
        <v>75</v>
      </c>
      <c r="C19" s="87" t="s">
        <v>66</v>
      </c>
      <c r="D19" s="38">
        <v>0.002034722222222222</v>
      </c>
      <c r="E19" s="18" t="s">
        <v>6</v>
      </c>
      <c r="F19" s="19">
        <f t="shared" si="0"/>
        <v>404</v>
      </c>
      <c r="G19" s="36">
        <f t="shared" si="1"/>
        <v>175.79999999999998</v>
      </c>
    </row>
    <row r="20" spans="1:7" ht="16.5" customHeight="1">
      <c r="A20" s="106"/>
      <c r="B20" s="149" t="s">
        <v>76</v>
      </c>
      <c r="C20" s="87" t="s">
        <v>66</v>
      </c>
      <c r="D20" s="38">
        <v>0.0024212962962962964</v>
      </c>
      <c r="E20" s="18" t="s">
        <v>6</v>
      </c>
      <c r="F20" s="19">
        <f t="shared" si="0"/>
        <v>141</v>
      </c>
      <c r="G20" s="36">
        <f t="shared" si="1"/>
        <v>209.2</v>
      </c>
    </row>
    <row r="21" spans="1:7" ht="16.5" customHeight="1">
      <c r="A21" s="94"/>
      <c r="B21" s="149" t="s">
        <v>100</v>
      </c>
      <c r="C21" s="87" t="s">
        <v>66</v>
      </c>
      <c r="D21" s="38">
        <v>0.002445601851851852</v>
      </c>
      <c r="E21" s="18" t="s">
        <v>6</v>
      </c>
      <c r="F21" s="19">
        <f>IF(AND(110&lt;G21,G21&lt;254),INT(0.11193*(253.86-G21)^1.88),0)</f>
        <v>129</v>
      </c>
      <c r="G21" s="36">
        <f>D21*3600*24</f>
        <v>211.3</v>
      </c>
    </row>
    <row r="22" spans="1:7" ht="16.5" customHeight="1" thickBot="1">
      <c r="A22" s="94"/>
      <c r="B22" s="149" t="s">
        <v>67</v>
      </c>
      <c r="C22" s="87" t="s">
        <v>72</v>
      </c>
      <c r="D22" s="38">
        <v>0.002409722222222222</v>
      </c>
      <c r="E22" s="18" t="s">
        <v>6</v>
      </c>
      <c r="F22" s="19">
        <f t="shared" si="0"/>
        <v>147</v>
      </c>
      <c r="G22" s="36">
        <f t="shared" si="1"/>
        <v>208.2</v>
      </c>
    </row>
    <row r="23" spans="1:7" ht="16.5" customHeight="1">
      <c r="A23" s="106"/>
      <c r="B23" s="149" t="s">
        <v>68</v>
      </c>
      <c r="C23" s="87" t="s">
        <v>72</v>
      </c>
      <c r="D23" s="38">
        <v>0.0019895833333333332</v>
      </c>
      <c r="E23" s="18" t="s">
        <v>6</v>
      </c>
      <c r="F23" s="19">
        <f t="shared" si="0"/>
        <v>443</v>
      </c>
      <c r="G23" s="36">
        <f t="shared" si="1"/>
        <v>171.89999999999998</v>
      </c>
    </row>
    <row r="24" spans="1:7" ht="16.5" customHeight="1">
      <c r="A24" s="94"/>
      <c r="B24" s="149" t="s">
        <v>69</v>
      </c>
      <c r="C24" s="87" t="s">
        <v>72</v>
      </c>
      <c r="D24" s="38">
        <v>0.002195601851851852</v>
      </c>
      <c r="E24" s="18" t="s">
        <v>6</v>
      </c>
      <c r="F24" s="19">
        <f>IF(AND(110&lt;G24,G24&lt;254),INT(0.11193*(253.86-G24)^1.88),0)</f>
        <v>279</v>
      </c>
      <c r="G24" s="36">
        <f>D24*3600*24</f>
        <v>189.7</v>
      </c>
    </row>
    <row r="25" spans="1:7" ht="16.5" customHeight="1" thickBot="1">
      <c r="A25" s="94"/>
      <c r="B25" s="149" t="s">
        <v>70</v>
      </c>
      <c r="C25" s="87" t="s">
        <v>72</v>
      </c>
      <c r="D25" s="38">
        <v>0.002505787037037037</v>
      </c>
      <c r="E25" s="18" t="s">
        <v>6</v>
      </c>
      <c r="F25" s="19">
        <f t="shared" si="0"/>
        <v>101</v>
      </c>
      <c r="G25" s="36">
        <f t="shared" si="1"/>
        <v>216.49999999999997</v>
      </c>
    </row>
    <row r="26" spans="1:7" ht="16.5" customHeight="1" thickBot="1">
      <c r="A26" s="106"/>
      <c r="B26" s="149" t="s">
        <v>71</v>
      </c>
      <c r="C26" s="87" t="s">
        <v>72</v>
      </c>
      <c r="D26" s="39">
        <v>0.002694444444444444</v>
      </c>
      <c r="E26" s="27" t="s">
        <v>6</v>
      </c>
      <c r="F26" s="19">
        <f t="shared" si="0"/>
        <v>34</v>
      </c>
      <c r="G26" s="36">
        <f t="shared" si="1"/>
        <v>232.79999999999998</v>
      </c>
    </row>
    <row r="27" spans="1:7" ht="16.5" customHeight="1">
      <c r="A27" s="94"/>
      <c r="B27" s="20" t="s">
        <v>77</v>
      </c>
      <c r="C27" s="93" t="s">
        <v>81</v>
      </c>
      <c r="D27" s="104">
        <v>0.002127314814814815</v>
      </c>
      <c r="E27" s="23" t="s">
        <v>6</v>
      </c>
      <c r="F27" s="19">
        <f t="shared" si="0"/>
        <v>329</v>
      </c>
      <c r="G27" s="36">
        <f t="shared" si="1"/>
        <v>183.8</v>
      </c>
    </row>
    <row r="28" spans="1:7" ht="16.5" customHeight="1" thickBot="1">
      <c r="A28" s="94"/>
      <c r="B28" s="20" t="s">
        <v>78</v>
      </c>
      <c r="C28" s="93" t="s">
        <v>81</v>
      </c>
      <c r="D28" s="105">
        <v>0.0022199074074074074</v>
      </c>
      <c r="E28" s="87" t="s">
        <v>6</v>
      </c>
      <c r="F28" s="19">
        <f t="shared" si="0"/>
        <v>262</v>
      </c>
      <c r="G28" s="36">
        <f t="shared" si="1"/>
        <v>191.8</v>
      </c>
    </row>
    <row r="29" spans="1:7" ht="16.5" customHeight="1">
      <c r="A29" s="106"/>
      <c r="B29" s="20" t="s">
        <v>79</v>
      </c>
      <c r="C29" s="93" t="s">
        <v>81</v>
      </c>
      <c r="D29" s="105">
        <v>0.002390046296296296</v>
      </c>
      <c r="E29" s="87" t="s">
        <v>6</v>
      </c>
      <c r="F29" s="19">
        <f t="shared" si="0"/>
        <v>158</v>
      </c>
      <c r="G29" s="36">
        <f t="shared" si="1"/>
        <v>206.5</v>
      </c>
    </row>
    <row r="30" spans="1:7" ht="16.5" customHeight="1">
      <c r="A30" s="94"/>
      <c r="B30" s="20" t="s">
        <v>80</v>
      </c>
      <c r="C30" s="93" t="s">
        <v>81</v>
      </c>
      <c r="D30" s="105">
        <v>0</v>
      </c>
      <c r="E30" s="87" t="s">
        <v>6</v>
      </c>
      <c r="F30" s="19">
        <f t="shared" si="0"/>
        <v>0</v>
      </c>
      <c r="G30" s="36">
        <f t="shared" si="1"/>
        <v>0</v>
      </c>
    </row>
    <row r="31" spans="1:7" ht="16.5" customHeight="1">
      <c r="A31" s="94"/>
      <c r="B31" s="20" t="s">
        <v>85</v>
      </c>
      <c r="C31" s="93" t="s">
        <v>81</v>
      </c>
      <c r="D31" s="38">
        <v>0</v>
      </c>
      <c r="E31" s="18" t="s">
        <v>6</v>
      </c>
      <c r="F31" s="19">
        <f t="shared" si="0"/>
        <v>0</v>
      </c>
      <c r="G31" s="36">
        <f t="shared" si="1"/>
        <v>0</v>
      </c>
    </row>
    <row r="32" spans="1:7" ht="16.5" customHeight="1">
      <c r="A32" s="17"/>
      <c r="B32" s="20"/>
      <c r="C32" s="87"/>
      <c r="D32" s="105"/>
      <c r="E32" s="18" t="s">
        <v>6</v>
      </c>
      <c r="F32" s="19">
        <f>IF(AND(110&lt;G32,G32&lt;254),INT(0.11193*(253.86-G32)^1.88),0)</f>
        <v>0</v>
      </c>
      <c r="G32" s="36">
        <f>D32*3600*24</f>
        <v>0</v>
      </c>
    </row>
    <row r="33" spans="1:7" ht="16.5" customHeight="1">
      <c r="A33" s="17"/>
      <c r="B33" s="20"/>
      <c r="C33" s="87"/>
      <c r="D33" s="105"/>
      <c r="E33" s="18" t="s">
        <v>6</v>
      </c>
      <c r="F33" s="19">
        <f>IF(AND(110&lt;G33,G33&lt;254),INT(0.11193*(253.86-G33)^1.88),0)</f>
        <v>0</v>
      </c>
      <c r="G33" s="36">
        <f>D33*3600*24</f>
        <v>0</v>
      </c>
    </row>
    <row r="34" spans="1:7" ht="16.5" customHeight="1">
      <c r="A34" s="17"/>
      <c r="B34" s="20"/>
      <c r="C34" s="87"/>
      <c r="D34" s="105"/>
      <c r="E34" s="18" t="s">
        <v>6</v>
      </c>
      <c r="F34" s="19">
        <f aca="true" t="shared" si="2" ref="F34:F41">IF(AND(110&lt;G34,G34&lt;254),INT(0.11193*(253.86-G34)^1.88),0)</f>
        <v>0</v>
      </c>
      <c r="G34" s="36">
        <f aca="true" t="shared" si="3" ref="G34:G59">D34*3600*24</f>
        <v>0</v>
      </c>
    </row>
    <row r="35" spans="1:7" ht="16.5" customHeight="1" thickBot="1">
      <c r="A35" s="17"/>
      <c r="B35" s="20"/>
      <c r="C35" s="87"/>
      <c r="D35" s="105"/>
      <c r="E35" s="27" t="s">
        <v>6</v>
      </c>
      <c r="F35" s="19">
        <f t="shared" si="2"/>
        <v>0</v>
      </c>
      <c r="G35" s="36">
        <f t="shared" si="3"/>
        <v>0</v>
      </c>
    </row>
    <row r="36" spans="1:7" ht="16.5" customHeight="1">
      <c r="A36" s="17"/>
      <c r="B36" s="20"/>
      <c r="C36" s="87"/>
      <c r="D36" s="105"/>
      <c r="E36" s="23" t="s">
        <v>6</v>
      </c>
      <c r="F36" s="19">
        <f t="shared" si="2"/>
        <v>0</v>
      </c>
      <c r="G36" s="36">
        <f t="shared" si="3"/>
        <v>0</v>
      </c>
    </row>
    <row r="37" spans="1:7" ht="16.5" customHeight="1">
      <c r="A37" s="17"/>
      <c r="B37" s="20"/>
      <c r="C37" s="93"/>
      <c r="D37" s="105"/>
      <c r="E37" s="108" t="s">
        <v>6</v>
      </c>
      <c r="F37" s="19">
        <f t="shared" si="2"/>
        <v>0</v>
      </c>
      <c r="G37" s="36">
        <f t="shared" si="3"/>
        <v>0</v>
      </c>
    </row>
    <row r="38" spans="1:7" ht="16.5" customHeight="1">
      <c r="A38" s="17"/>
      <c r="B38" s="20"/>
      <c r="C38" s="93"/>
      <c r="D38" s="105"/>
      <c r="E38" s="87" t="s">
        <v>6</v>
      </c>
      <c r="F38" s="19">
        <f t="shared" si="2"/>
        <v>0</v>
      </c>
      <c r="G38" s="36">
        <f t="shared" si="3"/>
        <v>0</v>
      </c>
    </row>
    <row r="39" spans="1:7" ht="16.5" customHeight="1">
      <c r="A39" s="17"/>
      <c r="B39" s="96"/>
      <c r="C39" s="93"/>
      <c r="D39" s="105"/>
      <c r="E39" s="87" t="s">
        <v>6</v>
      </c>
      <c r="F39" s="19">
        <f t="shared" si="2"/>
        <v>0</v>
      </c>
      <c r="G39" s="36">
        <f t="shared" si="3"/>
        <v>0</v>
      </c>
    </row>
    <row r="40" spans="1:7" ht="16.5" customHeight="1">
      <c r="A40" s="17"/>
      <c r="B40" s="96"/>
      <c r="C40" s="93"/>
      <c r="D40" s="38"/>
      <c r="E40" s="18" t="s">
        <v>6</v>
      </c>
      <c r="F40" s="19">
        <f t="shared" si="2"/>
        <v>0</v>
      </c>
      <c r="G40" s="36">
        <f t="shared" si="3"/>
        <v>0</v>
      </c>
    </row>
    <row r="41" spans="1:7" ht="16.5" customHeight="1">
      <c r="A41" s="17"/>
      <c r="B41" s="96"/>
      <c r="C41" s="93"/>
      <c r="D41" s="38"/>
      <c r="E41" s="18" t="s">
        <v>6</v>
      </c>
      <c r="F41" s="19">
        <f t="shared" si="2"/>
        <v>0</v>
      </c>
      <c r="G41" s="36">
        <f t="shared" si="3"/>
        <v>0</v>
      </c>
    </row>
    <row r="42" spans="1:7" ht="16.5" customHeight="1">
      <c r="A42" s="17"/>
      <c r="B42" s="96"/>
      <c r="C42" s="93"/>
      <c r="D42" s="38"/>
      <c r="E42" s="18" t="s">
        <v>6</v>
      </c>
      <c r="F42" s="19">
        <f aca="true" t="shared" si="4" ref="F42:F59">IF(AND(110&lt;G42,G42&lt;254),INT(0.11193*(253.86-G42)^1.88),0)</f>
        <v>0</v>
      </c>
      <c r="G42" s="36">
        <f t="shared" si="3"/>
        <v>0</v>
      </c>
    </row>
    <row r="43" spans="1:7" ht="16.5" customHeight="1">
      <c r="A43" s="17"/>
      <c r="B43" s="96"/>
      <c r="C43" s="93"/>
      <c r="D43" s="38"/>
      <c r="E43" s="18" t="s">
        <v>6</v>
      </c>
      <c r="F43" s="19">
        <f t="shared" si="4"/>
        <v>0</v>
      </c>
      <c r="G43" s="36">
        <f t="shared" si="3"/>
        <v>0</v>
      </c>
    </row>
    <row r="44" spans="1:7" ht="16.5" customHeight="1">
      <c r="A44" s="17"/>
      <c r="B44" s="96"/>
      <c r="C44" s="93"/>
      <c r="D44" s="38"/>
      <c r="E44" s="18" t="s">
        <v>6</v>
      </c>
      <c r="F44" s="19">
        <f t="shared" si="4"/>
        <v>0</v>
      </c>
      <c r="G44" s="36">
        <f t="shared" si="3"/>
        <v>0</v>
      </c>
    </row>
    <row r="45" spans="1:7" ht="16.5" customHeight="1">
      <c r="A45" s="17"/>
      <c r="B45" s="96"/>
      <c r="C45" s="93"/>
      <c r="D45" s="38"/>
      <c r="E45" s="18" t="s">
        <v>6</v>
      </c>
      <c r="F45" s="19">
        <f t="shared" si="4"/>
        <v>0</v>
      </c>
      <c r="G45" s="36">
        <f t="shared" si="3"/>
        <v>0</v>
      </c>
    </row>
    <row r="46" spans="1:7" ht="16.5" customHeight="1">
      <c r="A46" s="17"/>
      <c r="B46" s="96"/>
      <c r="C46" s="93"/>
      <c r="D46" s="38" t="s">
        <v>51</v>
      </c>
      <c r="E46" s="18" t="s">
        <v>6</v>
      </c>
      <c r="F46" s="19" t="e">
        <f t="shared" si="4"/>
        <v>#VALUE!</v>
      </c>
      <c r="G46" s="36" t="e">
        <f>D46*3600*24</f>
        <v>#VALUE!</v>
      </c>
    </row>
    <row r="47" spans="1:7" ht="16.5" customHeight="1">
      <c r="A47" s="17"/>
      <c r="B47" s="122"/>
      <c r="C47" s="121"/>
      <c r="D47" s="38"/>
      <c r="E47" s="18" t="s">
        <v>6</v>
      </c>
      <c r="F47" s="19">
        <f t="shared" si="4"/>
        <v>0</v>
      </c>
      <c r="G47" s="36">
        <f t="shared" si="3"/>
        <v>0</v>
      </c>
    </row>
    <row r="48" spans="1:7" ht="16.5" customHeight="1">
      <c r="A48" s="17"/>
      <c r="B48" s="122"/>
      <c r="C48" s="121"/>
      <c r="D48" s="38"/>
      <c r="E48" s="18" t="s">
        <v>6</v>
      </c>
      <c r="F48" s="19">
        <f t="shared" si="4"/>
        <v>0</v>
      </c>
      <c r="G48" s="36">
        <f t="shared" si="3"/>
        <v>0</v>
      </c>
    </row>
    <row r="49" spans="1:7" ht="16.5" customHeight="1">
      <c r="A49" s="17"/>
      <c r="B49" s="122"/>
      <c r="C49" s="121"/>
      <c r="D49" s="38"/>
      <c r="E49" s="18" t="s">
        <v>6</v>
      </c>
      <c r="F49" s="19">
        <f t="shared" si="4"/>
        <v>0</v>
      </c>
      <c r="G49" s="36">
        <f t="shared" si="3"/>
        <v>0</v>
      </c>
    </row>
    <row r="50" spans="1:7" ht="16.5" customHeight="1">
      <c r="A50" s="17"/>
      <c r="B50" s="122"/>
      <c r="C50" s="121"/>
      <c r="D50" s="38"/>
      <c r="E50" s="18" t="s">
        <v>6</v>
      </c>
      <c r="F50" s="19">
        <f t="shared" si="4"/>
        <v>0</v>
      </c>
      <c r="G50" s="36">
        <f t="shared" si="3"/>
        <v>0</v>
      </c>
    </row>
    <row r="51" spans="1:7" ht="16.5" customHeight="1">
      <c r="A51" s="17"/>
      <c r="B51" s="122"/>
      <c r="C51" s="121"/>
      <c r="D51" s="38"/>
      <c r="E51" s="18" t="s">
        <v>6</v>
      </c>
      <c r="F51" s="19">
        <f t="shared" si="4"/>
        <v>0</v>
      </c>
      <c r="G51" s="36">
        <f t="shared" si="3"/>
        <v>0</v>
      </c>
    </row>
    <row r="52" spans="1:7" ht="16.5" customHeight="1">
      <c r="A52" s="17"/>
      <c r="B52" s="20"/>
      <c r="C52" s="20"/>
      <c r="D52" s="38"/>
      <c r="E52" s="18" t="s">
        <v>6</v>
      </c>
      <c r="F52" s="19">
        <f t="shared" si="4"/>
        <v>0</v>
      </c>
      <c r="G52" s="36">
        <f t="shared" si="3"/>
        <v>0</v>
      </c>
    </row>
    <row r="53" spans="1:7" ht="16.5" customHeight="1">
      <c r="A53" s="17"/>
      <c r="B53" s="20"/>
      <c r="C53" s="20"/>
      <c r="D53" s="38"/>
      <c r="E53" s="18" t="s">
        <v>6</v>
      </c>
      <c r="F53" s="19">
        <f>IF(AND(110&lt;G53,G53&lt;254),INT(0.11193*(253.86-G53)^1.88),0)</f>
        <v>0</v>
      </c>
      <c r="G53" s="36">
        <f>D53*3600*24</f>
        <v>0</v>
      </c>
    </row>
    <row r="54" spans="1:7" ht="16.5" customHeight="1">
      <c r="A54" s="17"/>
      <c r="B54" s="20"/>
      <c r="C54" s="20"/>
      <c r="D54" s="38"/>
      <c r="E54" s="18" t="s">
        <v>6</v>
      </c>
      <c r="F54" s="19">
        <f>IF(AND(110&lt;G54,G54&lt;254),INT(0.11193*(253.86-G54)^1.88),0)</f>
        <v>0</v>
      </c>
      <c r="G54" s="36">
        <f>D54*3600*24</f>
        <v>0</v>
      </c>
    </row>
    <row r="55" spans="1:7" ht="16.5" customHeight="1">
      <c r="A55" s="17"/>
      <c r="B55" s="20"/>
      <c r="C55" s="20"/>
      <c r="D55" s="38"/>
      <c r="E55" s="18" t="s">
        <v>6</v>
      </c>
      <c r="F55" s="19">
        <f>IF(AND(110&lt;G55,G55&lt;254),INT(0.11193*(253.86-G55)^1.88),0)</f>
        <v>0</v>
      </c>
      <c r="G55" s="36">
        <f>D55*3600*24</f>
        <v>0</v>
      </c>
    </row>
    <row r="56" spans="1:7" ht="16.5" customHeight="1">
      <c r="A56" s="17"/>
      <c r="B56" s="20"/>
      <c r="C56" s="20"/>
      <c r="D56" s="38"/>
      <c r="E56" s="18" t="s">
        <v>6</v>
      </c>
      <c r="F56" s="19">
        <f>IF(AND(110&lt;G56,G56&lt;254),INT(0.11193*(253.86-G56)^1.88),0)</f>
        <v>0</v>
      </c>
      <c r="G56" s="36">
        <f>D56*3600*24</f>
        <v>0</v>
      </c>
    </row>
    <row r="57" spans="1:7" ht="16.5" customHeight="1">
      <c r="A57" s="17"/>
      <c r="B57" s="20"/>
      <c r="C57" s="20"/>
      <c r="D57" s="38"/>
      <c r="E57" s="18" t="s">
        <v>6</v>
      </c>
      <c r="F57" s="19">
        <f t="shared" si="4"/>
        <v>0</v>
      </c>
      <c r="G57" s="36">
        <f t="shared" si="3"/>
        <v>0</v>
      </c>
    </row>
    <row r="58" spans="1:7" ht="16.5" customHeight="1">
      <c r="A58" s="17"/>
      <c r="B58" s="20"/>
      <c r="C58" s="20"/>
      <c r="D58" s="38"/>
      <c r="E58" s="18" t="s">
        <v>6</v>
      </c>
      <c r="F58" s="19">
        <f t="shared" si="4"/>
        <v>0</v>
      </c>
      <c r="G58" s="36">
        <f t="shared" si="3"/>
        <v>0</v>
      </c>
    </row>
    <row r="59" spans="1:7" ht="16.5" customHeight="1" thickBot="1">
      <c r="A59" s="24"/>
      <c r="B59" s="25"/>
      <c r="C59" s="25"/>
      <c r="D59" s="39"/>
      <c r="E59" s="27" t="s">
        <v>6</v>
      </c>
      <c r="F59" s="19">
        <f t="shared" si="4"/>
        <v>0</v>
      </c>
      <c r="G59" s="36">
        <f t="shared" si="3"/>
        <v>0</v>
      </c>
    </row>
    <row r="60" ht="16.5" customHeight="1">
      <c r="F60" s="7"/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.75390625" style="0" customWidth="1"/>
    <col min="2" max="2" width="21.625" style="0" customWidth="1"/>
    <col min="3" max="3" width="16.875" style="0" customWidth="1"/>
    <col min="4" max="6" width="12.75390625" style="0" customWidth="1"/>
    <col min="7" max="7" width="6.75390625" style="0" hidden="1" customWidth="1"/>
    <col min="8" max="8" width="10.625" style="43" customWidth="1"/>
    <col min="9" max="9" width="3.625" style="8" customWidth="1"/>
    <col min="10" max="10" width="5.75390625" style="0" customWidth="1"/>
  </cols>
  <sheetData>
    <row r="1" spans="1:10" ht="18.75" customHeight="1" thickBot="1">
      <c r="A1" s="12"/>
      <c r="B1" s="131" t="s">
        <v>24</v>
      </c>
      <c r="C1" s="126"/>
      <c r="D1" s="12"/>
      <c r="E1" s="12"/>
      <c r="F1" s="12"/>
      <c r="G1" s="12"/>
      <c r="I1" s="41"/>
      <c r="J1" s="12"/>
    </row>
    <row r="2" spans="1:10" ht="24.75" customHeight="1">
      <c r="A2" s="13" t="s">
        <v>1</v>
      </c>
      <c r="B2" s="14" t="s">
        <v>2</v>
      </c>
      <c r="C2" s="14" t="s">
        <v>3</v>
      </c>
      <c r="D2" s="142" t="s">
        <v>7</v>
      </c>
      <c r="E2" s="142" t="s">
        <v>8</v>
      </c>
      <c r="F2" s="142" t="s">
        <v>9</v>
      </c>
      <c r="G2" s="42" t="s">
        <v>10</v>
      </c>
      <c r="H2" s="44" t="s">
        <v>4</v>
      </c>
      <c r="I2" s="16"/>
      <c r="J2" s="12"/>
    </row>
    <row r="3" spans="1:10" ht="15.75" customHeight="1">
      <c r="A3" s="94"/>
      <c r="B3" s="20" t="s">
        <v>101</v>
      </c>
      <c r="C3" s="93" t="s">
        <v>63</v>
      </c>
      <c r="D3" s="20"/>
      <c r="E3" s="20"/>
      <c r="F3" s="20"/>
      <c r="G3" s="22"/>
      <c r="H3" s="45">
        <v>385</v>
      </c>
      <c r="I3" s="18" t="s">
        <v>11</v>
      </c>
      <c r="J3" s="19">
        <f aca="true" t="shared" si="0" ref="J3:J26">IF(AND(210&lt;H3,H3&lt;900),INT(0.188807*(H3-210)^1.41),0)</f>
        <v>274</v>
      </c>
    </row>
    <row r="4" spans="1:10" ht="15.75" customHeight="1">
      <c r="A4" s="94"/>
      <c r="B4" s="20" t="s">
        <v>94</v>
      </c>
      <c r="C4" s="93" t="s">
        <v>63</v>
      </c>
      <c r="D4" s="20"/>
      <c r="E4" s="20"/>
      <c r="F4" s="20"/>
      <c r="G4" s="22"/>
      <c r="H4" s="45">
        <v>361</v>
      </c>
      <c r="I4" s="18" t="s">
        <v>11</v>
      </c>
      <c r="J4" s="19">
        <f t="shared" si="0"/>
        <v>223</v>
      </c>
    </row>
    <row r="5" spans="1:10" ht="15.75" customHeight="1">
      <c r="A5" s="94"/>
      <c r="B5" s="148" t="s">
        <v>95</v>
      </c>
      <c r="C5" s="146" t="s">
        <v>62</v>
      </c>
      <c r="D5" s="20"/>
      <c r="E5" s="20"/>
      <c r="F5" s="20"/>
      <c r="G5" s="22"/>
      <c r="H5" s="45">
        <v>433</v>
      </c>
      <c r="I5" s="18" t="s">
        <v>11</v>
      </c>
      <c r="J5" s="19">
        <f t="shared" si="0"/>
        <v>386</v>
      </c>
    </row>
    <row r="6" spans="1:10" ht="15.75" customHeight="1">
      <c r="A6" s="94"/>
      <c r="B6" s="148" t="s">
        <v>97</v>
      </c>
      <c r="C6" s="146" t="s">
        <v>62</v>
      </c>
      <c r="D6" s="20"/>
      <c r="E6" s="20"/>
      <c r="F6" s="20"/>
      <c r="G6" s="22"/>
      <c r="H6" s="45">
        <v>402</v>
      </c>
      <c r="I6" s="18" t="s">
        <v>11</v>
      </c>
      <c r="J6" s="19">
        <f t="shared" si="0"/>
        <v>312</v>
      </c>
    </row>
    <row r="7" spans="1:10" ht="15.75" customHeight="1">
      <c r="A7" s="94"/>
      <c r="B7" s="149" t="s">
        <v>86</v>
      </c>
      <c r="C7" s="93" t="s">
        <v>61</v>
      </c>
      <c r="D7" s="20"/>
      <c r="E7" s="20"/>
      <c r="F7" s="20"/>
      <c r="G7" s="22"/>
      <c r="H7" s="45">
        <v>411</v>
      </c>
      <c r="I7" s="18" t="s">
        <v>11</v>
      </c>
      <c r="J7" s="19">
        <f t="shared" si="0"/>
        <v>333</v>
      </c>
    </row>
    <row r="8" spans="1:10" ht="15.75" customHeight="1">
      <c r="A8" s="94"/>
      <c r="B8" s="149" t="s">
        <v>87</v>
      </c>
      <c r="C8" s="93" t="s">
        <v>61</v>
      </c>
      <c r="D8" s="20"/>
      <c r="E8" s="20"/>
      <c r="F8" s="20"/>
      <c r="G8" s="22"/>
      <c r="H8" s="45">
        <v>369</v>
      </c>
      <c r="I8" s="18" t="s">
        <v>11</v>
      </c>
      <c r="J8" s="19">
        <f t="shared" si="0"/>
        <v>239</v>
      </c>
    </row>
    <row r="9" spans="1:10" ht="15.75" customHeight="1">
      <c r="A9" s="94"/>
      <c r="B9" s="149" t="s">
        <v>88</v>
      </c>
      <c r="C9" s="93" t="s">
        <v>61</v>
      </c>
      <c r="D9" s="20"/>
      <c r="E9" s="20"/>
      <c r="F9" s="20"/>
      <c r="G9" s="22"/>
      <c r="H9" s="45">
        <v>343</v>
      </c>
      <c r="I9" s="18" t="s">
        <v>11</v>
      </c>
      <c r="J9" s="19">
        <f t="shared" si="0"/>
        <v>186</v>
      </c>
    </row>
    <row r="10" spans="1:10" ht="15.75" customHeight="1">
      <c r="A10" s="94"/>
      <c r="B10" s="149" t="s">
        <v>69</v>
      </c>
      <c r="C10" s="87" t="s">
        <v>72</v>
      </c>
      <c r="D10" s="20"/>
      <c r="E10" s="20"/>
      <c r="F10" s="20"/>
      <c r="G10" s="22"/>
      <c r="H10" s="45">
        <v>394</v>
      </c>
      <c r="I10" s="18" t="s">
        <v>11</v>
      </c>
      <c r="J10" s="19">
        <f t="shared" si="0"/>
        <v>294</v>
      </c>
    </row>
    <row r="11" spans="1:10" ht="15.75" customHeight="1">
      <c r="A11" s="94"/>
      <c r="B11" s="149" t="s">
        <v>70</v>
      </c>
      <c r="C11" s="87" t="s">
        <v>72</v>
      </c>
      <c r="D11" s="20"/>
      <c r="E11" s="20"/>
      <c r="F11" s="20"/>
      <c r="G11" s="22"/>
      <c r="H11" s="45">
        <v>347</v>
      </c>
      <c r="I11" s="18" t="s">
        <v>11</v>
      </c>
      <c r="J11" s="19">
        <f t="shared" si="0"/>
        <v>194</v>
      </c>
    </row>
    <row r="12" spans="1:10" ht="15.75" customHeight="1">
      <c r="A12" s="94"/>
      <c r="B12" s="149" t="s">
        <v>71</v>
      </c>
      <c r="C12" s="87" t="s">
        <v>72</v>
      </c>
      <c r="D12" s="20"/>
      <c r="E12" s="20"/>
      <c r="F12" s="20"/>
      <c r="G12" s="22"/>
      <c r="H12" s="45">
        <v>329</v>
      </c>
      <c r="I12" s="18" t="s">
        <v>11</v>
      </c>
      <c r="J12" s="19">
        <f t="shared" si="0"/>
        <v>159</v>
      </c>
    </row>
    <row r="13" spans="1:10" ht="15.75" customHeight="1">
      <c r="A13" s="94"/>
      <c r="B13" s="20" t="s">
        <v>78</v>
      </c>
      <c r="C13" s="93" t="s">
        <v>81</v>
      </c>
      <c r="D13" s="20"/>
      <c r="E13" s="20"/>
      <c r="F13" s="20"/>
      <c r="G13" s="22"/>
      <c r="H13" s="45">
        <v>371</v>
      </c>
      <c r="I13" s="18" t="s">
        <v>11</v>
      </c>
      <c r="J13" s="19">
        <f t="shared" si="0"/>
        <v>244</v>
      </c>
    </row>
    <row r="14" spans="1:10" ht="15.75" customHeight="1">
      <c r="A14" s="94"/>
      <c r="B14" s="20" t="s">
        <v>79</v>
      </c>
      <c r="C14" s="93" t="s">
        <v>81</v>
      </c>
      <c r="D14" s="20"/>
      <c r="E14" s="20"/>
      <c r="F14" s="20"/>
      <c r="G14" s="22"/>
      <c r="H14" s="45">
        <v>356</v>
      </c>
      <c r="I14" s="18" t="s">
        <v>11</v>
      </c>
      <c r="J14" s="19">
        <f t="shared" si="0"/>
        <v>212</v>
      </c>
    </row>
    <row r="15" spans="1:10" ht="15.75" customHeight="1">
      <c r="A15" s="94"/>
      <c r="B15" s="20" t="s">
        <v>80</v>
      </c>
      <c r="C15" s="93" t="s">
        <v>81</v>
      </c>
      <c r="D15" s="20"/>
      <c r="E15" s="20"/>
      <c r="F15" s="20"/>
      <c r="G15" s="22"/>
      <c r="H15" s="45">
        <v>0</v>
      </c>
      <c r="I15" s="18" t="s">
        <v>11</v>
      </c>
      <c r="J15" s="19">
        <f t="shared" si="0"/>
        <v>0</v>
      </c>
    </row>
    <row r="16" spans="1:10" ht="15.75" customHeight="1">
      <c r="A16" s="94"/>
      <c r="B16" s="149" t="s">
        <v>75</v>
      </c>
      <c r="C16" s="87" t="s">
        <v>66</v>
      </c>
      <c r="D16" s="20"/>
      <c r="E16" s="20"/>
      <c r="F16" s="20"/>
      <c r="G16" s="22"/>
      <c r="H16" s="45">
        <v>346</v>
      </c>
      <c r="I16" s="18" t="s">
        <v>11</v>
      </c>
      <c r="J16" s="19">
        <f t="shared" si="0"/>
        <v>192</v>
      </c>
    </row>
    <row r="17" spans="1:10" ht="15.75" customHeight="1">
      <c r="A17" s="94"/>
      <c r="B17" s="149" t="s">
        <v>100</v>
      </c>
      <c r="C17" s="87" t="s">
        <v>66</v>
      </c>
      <c r="D17" s="20"/>
      <c r="E17" s="20"/>
      <c r="F17" s="20"/>
      <c r="G17" s="22"/>
      <c r="H17" s="45">
        <v>344</v>
      </c>
      <c r="I17" s="18" t="s">
        <v>11</v>
      </c>
      <c r="J17" s="19">
        <f t="shared" si="0"/>
        <v>188</v>
      </c>
    </row>
    <row r="18" spans="1:10" ht="15.75" customHeight="1">
      <c r="A18" s="94"/>
      <c r="B18" s="87"/>
      <c r="C18" s="107"/>
      <c r="D18" s="20"/>
      <c r="E18" s="20"/>
      <c r="F18" s="20"/>
      <c r="G18" s="22"/>
      <c r="H18" s="45"/>
      <c r="I18" s="18" t="s">
        <v>11</v>
      </c>
      <c r="J18" s="19">
        <f t="shared" si="0"/>
        <v>0</v>
      </c>
    </row>
    <row r="19" spans="1:10" ht="15.75" customHeight="1">
      <c r="A19" s="94"/>
      <c r="B19" s="87"/>
      <c r="C19" s="107"/>
      <c r="D19" s="20"/>
      <c r="E19" s="20"/>
      <c r="F19" s="20"/>
      <c r="G19" s="22"/>
      <c r="H19" s="45"/>
      <c r="I19" s="18" t="s">
        <v>11</v>
      </c>
      <c r="J19" s="19">
        <f t="shared" si="0"/>
        <v>0</v>
      </c>
    </row>
    <row r="20" spans="1:10" ht="15.75" customHeight="1">
      <c r="A20" s="94"/>
      <c r="B20" s="87"/>
      <c r="C20" s="107"/>
      <c r="D20" s="20"/>
      <c r="E20" s="20"/>
      <c r="F20" s="20"/>
      <c r="G20" s="22"/>
      <c r="H20" s="45"/>
      <c r="I20" s="18" t="s">
        <v>11</v>
      </c>
      <c r="J20" s="19">
        <f t="shared" si="0"/>
        <v>0</v>
      </c>
    </row>
    <row r="21" spans="1:10" ht="15.75" customHeight="1">
      <c r="A21" s="94"/>
      <c r="B21" s="96"/>
      <c r="C21" s="93"/>
      <c r="D21" s="20"/>
      <c r="E21" s="20"/>
      <c r="F21" s="20"/>
      <c r="G21" s="22"/>
      <c r="H21" s="45"/>
      <c r="I21" s="18" t="s">
        <v>11</v>
      </c>
      <c r="J21" s="19">
        <f t="shared" si="0"/>
        <v>0</v>
      </c>
    </row>
    <row r="22" spans="1:10" ht="15.75" customHeight="1">
      <c r="A22" s="17"/>
      <c r="B22" s="96"/>
      <c r="C22" s="93"/>
      <c r="D22" s="20"/>
      <c r="E22" s="20"/>
      <c r="F22" s="20"/>
      <c r="G22" s="22"/>
      <c r="H22" s="45"/>
      <c r="I22" s="18" t="s">
        <v>11</v>
      </c>
      <c r="J22" s="19">
        <f t="shared" si="0"/>
        <v>0</v>
      </c>
    </row>
    <row r="23" spans="1:10" ht="15.75" customHeight="1">
      <c r="A23" s="17"/>
      <c r="B23" s="96"/>
      <c r="C23" s="93"/>
      <c r="D23" s="20"/>
      <c r="E23" s="20"/>
      <c r="F23" s="20"/>
      <c r="G23" s="22"/>
      <c r="H23" s="45"/>
      <c r="I23" s="18" t="s">
        <v>11</v>
      </c>
      <c r="J23" s="19">
        <f t="shared" si="0"/>
        <v>0</v>
      </c>
    </row>
    <row r="24" spans="1:10" ht="15.75" customHeight="1">
      <c r="A24" s="17"/>
      <c r="B24" s="96"/>
      <c r="C24" s="93"/>
      <c r="D24" s="20"/>
      <c r="E24" s="20"/>
      <c r="F24" s="20"/>
      <c r="G24" s="22"/>
      <c r="H24" s="45"/>
      <c r="I24" s="18" t="s">
        <v>11</v>
      </c>
      <c r="J24" s="19">
        <f t="shared" si="0"/>
        <v>0</v>
      </c>
    </row>
    <row r="25" spans="1:10" ht="15.75" customHeight="1">
      <c r="A25" s="17"/>
      <c r="B25" s="96"/>
      <c r="C25" s="93"/>
      <c r="D25" s="20"/>
      <c r="E25" s="20"/>
      <c r="F25" s="20"/>
      <c r="G25" s="22"/>
      <c r="H25" s="45"/>
      <c r="I25" s="18" t="s">
        <v>11</v>
      </c>
      <c r="J25" s="19">
        <f t="shared" si="0"/>
        <v>0</v>
      </c>
    </row>
    <row r="26" spans="1:10" ht="15.75" customHeight="1" thickBot="1">
      <c r="A26" s="24"/>
      <c r="B26" s="96"/>
      <c r="C26" s="93"/>
      <c r="D26" s="124"/>
      <c r="E26" s="124"/>
      <c r="F26" s="124"/>
      <c r="G26" s="125"/>
      <c r="H26" s="129"/>
      <c r="I26" s="23" t="s">
        <v>11</v>
      </c>
      <c r="J26" s="19">
        <f t="shared" si="0"/>
        <v>0</v>
      </c>
    </row>
    <row r="27" spans="1:10" ht="15.75" customHeight="1" thickBot="1">
      <c r="A27" s="24"/>
      <c r="B27" s="96"/>
      <c r="C27" s="93"/>
      <c r="D27" s="20"/>
      <c r="E27" s="20"/>
      <c r="F27" s="20"/>
      <c r="G27" s="20"/>
      <c r="H27" s="130"/>
      <c r="I27" s="87" t="s">
        <v>11</v>
      </c>
      <c r="J27" s="19">
        <f>IF(AND(210&lt;H27,H27&lt;900),INT(0.188807*(H27-210)^1.41),0)</f>
        <v>0</v>
      </c>
    </row>
    <row r="28" spans="1:10" ht="15.75" customHeight="1" thickBot="1">
      <c r="A28" s="24"/>
      <c r="B28" s="96"/>
      <c r="C28" s="93"/>
      <c r="D28" s="20"/>
      <c r="E28" s="20"/>
      <c r="F28" s="20"/>
      <c r="G28" s="20"/>
      <c r="H28" s="130"/>
      <c r="I28" s="87" t="s">
        <v>11</v>
      </c>
      <c r="J28" s="19">
        <f>IF(AND(210&lt;H28,H28&lt;900),INT(0.188807*(H28-210)^1.41),0)</f>
        <v>0</v>
      </c>
    </row>
    <row r="29" spans="1:13" ht="15.75" customHeight="1" thickBot="1">
      <c r="A29" s="24"/>
      <c r="B29" s="122"/>
      <c r="C29" s="93"/>
      <c r="D29" s="20"/>
      <c r="E29" s="20"/>
      <c r="F29" s="20"/>
      <c r="G29" s="20"/>
      <c r="H29" s="130"/>
      <c r="I29" s="87" t="s">
        <v>11</v>
      </c>
      <c r="J29" s="19">
        <f>IF(AND(210&lt;H29,H29&lt;900),INT(0.188807*(H29-210)^1.41),0)</f>
        <v>0</v>
      </c>
      <c r="M29" t="s">
        <v>54</v>
      </c>
    </row>
    <row r="30" spans="1:10" ht="15.75" customHeight="1" thickBot="1">
      <c r="A30" s="24"/>
      <c r="B30" s="122"/>
      <c r="C30" s="93"/>
      <c r="D30" s="20"/>
      <c r="E30" s="20"/>
      <c r="F30" s="20"/>
      <c r="G30" s="20"/>
      <c r="H30" s="130"/>
      <c r="I30" s="87" t="s">
        <v>11</v>
      </c>
      <c r="J30" s="19">
        <f>IF(AND(210&lt;H30,H30&lt;900),INT(0.188807*(H30-210)^1.41),0)</f>
        <v>0</v>
      </c>
    </row>
    <row r="31" spans="1:10" ht="15.75" customHeight="1" thickBot="1">
      <c r="A31" s="24"/>
      <c r="B31" s="122"/>
      <c r="C31" s="93"/>
      <c r="D31" s="20"/>
      <c r="E31" s="20"/>
      <c r="F31" s="20"/>
      <c r="G31" s="20"/>
      <c r="H31" s="130"/>
      <c r="I31" s="87" t="s">
        <v>11</v>
      </c>
      <c r="J31" s="19">
        <f aca="true" t="shared" si="1" ref="J31:J42">IF(AND(210&lt;H31,H31&lt;900),INT(0.188807*(H31-210)^1.41),0)</f>
        <v>0</v>
      </c>
    </row>
    <row r="32" spans="1:10" ht="15.75" customHeight="1" thickBot="1">
      <c r="A32" s="24"/>
      <c r="B32" s="122"/>
      <c r="C32" s="93"/>
      <c r="D32" s="20"/>
      <c r="E32" s="20"/>
      <c r="F32" s="20"/>
      <c r="G32" s="20"/>
      <c r="H32" s="130"/>
      <c r="I32" s="87" t="s">
        <v>11</v>
      </c>
      <c r="J32" s="19">
        <f t="shared" si="1"/>
        <v>0</v>
      </c>
    </row>
    <row r="33" spans="1:10" ht="15.75" customHeight="1" thickBot="1">
      <c r="A33" s="24"/>
      <c r="B33" s="122"/>
      <c r="C33" s="93"/>
      <c r="D33" s="20"/>
      <c r="E33" s="20"/>
      <c r="F33" s="20"/>
      <c r="G33" s="20"/>
      <c r="H33" s="130"/>
      <c r="I33" s="87" t="s">
        <v>11</v>
      </c>
      <c r="J33" s="19">
        <f t="shared" si="1"/>
        <v>0</v>
      </c>
    </row>
    <row r="34" spans="1:10" ht="15.75" customHeight="1" thickBot="1">
      <c r="A34" s="24"/>
      <c r="B34" s="122"/>
      <c r="C34" s="93"/>
      <c r="D34" s="20"/>
      <c r="E34" s="20"/>
      <c r="F34" s="20"/>
      <c r="G34" s="20"/>
      <c r="H34" s="130"/>
      <c r="I34" s="87" t="s">
        <v>11</v>
      </c>
      <c r="J34" s="19">
        <f t="shared" si="1"/>
        <v>0</v>
      </c>
    </row>
    <row r="35" spans="1:10" ht="15.75" customHeight="1" thickBot="1">
      <c r="A35" s="24"/>
      <c r="B35" s="122"/>
      <c r="C35" s="93"/>
      <c r="D35" s="20"/>
      <c r="E35" s="20"/>
      <c r="F35" s="20"/>
      <c r="G35" s="20"/>
      <c r="H35" s="130"/>
      <c r="I35" s="87" t="s">
        <v>11</v>
      </c>
      <c r="J35" s="19">
        <f t="shared" si="1"/>
        <v>0</v>
      </c>
    </row>
    <row r="36" spans="1:10" ht="15.75" customHeight="1" thickBot="1">
      <c r="A36" s="24"/>
      <c r="B36" s="122"/>
      <c r="C36" s="93"/>
      <c r="D36" s="20"/>
      <c r="E36" s="20"/>
      <c r="F36" s="20"/>
      <c r="G36" s="20"/>
      <c r="H36" s="130"/>
      <c r="I36" s="87" t="s">
        <v>11</v>
      </c>
      <c r="J36" s="19">
        <f t="shared" si="1"/>
        <v>0</v>
      </c>
    </row>
    <row r="37" spans="1:10" ht="15.75" customHeight="1" thickBot="1">
      <c r="A37" s="24"/>
      <c r="B37" s="122"/>
      <c r="C37" s="93"/>
      <c r="D37" s="20"/>
      <c r="E37" s="20"/>
      <c r="F37" s="20"/>
      <c r="G37" s="20"/>
      <c r="H37" s="130"/>
      <c r="I37" s="87" t="s">
        <v>11</v>
      </c>
      <c r="J37" s="19">
        <f t="shared" si="1"/>
        <v>0</v>
      </c>
    </row>
    <row r="38" spans="1:10" ht="15.75" customHeight="1" thickBot="1">
      <c r="A38" s="24"/>
      <c r="B38" s="122"/>
      <c r="C38" s="93"/>
      <c r="D38" s="20"/>
      <c r="E38" s="20"/>
      <c r="F38" s="20"/>
      <c r="G38" s="20"/>
      <c r="H38" s="130"/>
      <c r="I38" s="87" t="s">
        <v>11</v>
      </c>
      <c r="J38" s="19">
        <f t="shared" si="1"/>
        <v>0</v>
      </c>
    </row>
    <row r="39" spans="1:10" ht="15.75" customHeight="1" thickBot="1">
      <c r="A39" s="24"/>
      <c r="B39" s="122"/>
      <c r="C39" s="93"/>
      <c r="D39" s="20"/>
      <c r="E39" s="20"/>
      <c r="F39" s="20"/>
      <c r="G39" s="20"/>
      <c r="H39" s="130"/>
      <c r="I39" s="87" t="s">
        <v>11</v>
      </c>
      <c r="J39" s="19">
        <f t="shared" si="1"/>
        <v>0</v>
      </c>
    </row>
    <row r="40" spans="1:10" ht="15.75" customHeight="1" thickBot="1">
      <c r="A40" s="24"/>
      <c r="B40" s="122"/>
      <c r="C40" s="93"/>
      <c r="D40" s="20"/>
      <c r="E40" s="20"/>
      <c r="F40" s="20"/>
      <c r="G40" s="20"/>
      <c r="H40" s="130"/>
      <c r="I40" s="87" t="s">
        <v>11</v>
      </c>
      <c r="J40" s="19">
        <f t="shared" si="1"/>
        <v>0</v>
      </c>
    </row>
    <row r="41" spans="1:10" ht="15.75" customHeight="1" thickBot="1">
      <c r="A41" s="24"/>
      <c r="B41" s="122"/>
      <c r="C41" s="93"/>
      <c r="D41" s="20"/>
      <c r="E41" s="20"/>
      <c r="F41" s="20"/>
      <c r="G41" s="20"/>
      <c r="H41" s="130"/>
      <c r="I41" s="87" t="s">
        <v>11</v>
      </c>
      <c r="J41" s="19">
        <f t="shared" si="1"/>
        <v>0</v>
      </c>
    </row>
    <row r="42" spans="1:10" ht="15.75" customHeight="1" thickBot="1">
      <c r="A42" s="24"/>
      <c r="B42" s="122"/>
      <c r="C42" s="93"/>
      <c r="D42" s="20"/>
      <c r="E42" s="20"/>
      <c r="F42" s="20"/>
      <c r="G42" s="20"/>
      <c r="H42" s="130"/>
      <c r="I42" s="87" t="s">
        <v>11</v>
      </c>
      <c r="J42" s="19">
        <f t="shared" si="1"/>
        <v>0</v>
      </c>
    </row>
    <row r="43" spans="1:10" ht="15.75" customHeight="1" thickBot="1">
      <c r="A43" s="24"/>
      <c r="B43" s="122"/>
      <c r="C43" s="93"/>
      <c r="D43" s="20"/>
      <c r="E43" s="20"/>
      <c r="F43" s="20"/>
      <c r="G43" s="20"/>
      <c r="H43" s="130"/>
      <c r="I43" s="87" t="s">
        <v>11</v>
      </c>
      <c r="J43" s="19">
        <f>IF(AND(210&lt;H43,H43&lt;900),INT(0.188807*(H43-210)^1.41),0)</f>
        <v>0</v>
      </c>
    </row>
    <row r="44" spans="1:10" ht="15.75" customHeight="1" thickBot="1">
      <c r="A44" s="24"/>
      <c r="B44" s="122"/>
      <c r="C44" s="93"/>
      <c r="D44" s="20"/>
      <c r="E44" s="20"/>
      <c r="F44" s="20"/>
      <c r="G44" s="20"/>
      <c r="H44" s="130"/>
      <c r="I44" s="87" t="s">
        <v>11</v>
      </c>
      <c r="J44" s="19">
        <f>IF(AND(210&lt;H44,H44&lt;900),INT(0.188807*(H44-210)^1.41),0)</f>
        <v>0</v>
      </c>
    </row>
    <row r="45" spans="1:10" ht="15.75" customHeight="1" thickBot="1">
      <c r="A45" s="24"/>
      <c r="B45" s="122"/>
      <c r="C45" s="93"/>
      <c r="D45" s="20"/>
      <c r="E45" s="20"/>
      <c r="F45" s="20"/>
      <c r="G45" s="20"/>
      <c r="H45" s="130"/>
      <c r="I45" s="87" t="s">
        <v>11</v>
      </c>
      <c r="J45" s="19">
        <f>IF(AND(210&lt;H45,H45&lt;900),INT(0.188807*(H45-210)^1.41),0)</f>
        <v>0</v>
      </c>
    </row>
    <row r="46" spans="1:10" ht="12.75" customHeight="1">
      <c r="A46" s="12"/>
      <c r="B46" s="12" t="str">
        <f>výška!B3</f>
        <v>Čermáková Nela</v>
      </c>
      <c r="C46" s="12"/>
      <c r="D46" s="12"/>
      <c r="E46" s="12"/>
      <c r="F46" s="12"/>
      <c r="G46" s="12"/>
      <c r="I46" s="41"/>
      <c r="J46" s="12"/>
    </row>
    <row r="47" spans="1:10" ht="12.75">
      <c r="A47" s="12"/>
      <c r="B47" s="12" t="str">
        <f>výška!B4</f>
        <v>Chrbolková Erika</v>
      </c>
      <c r="C47" s="12"/>
      <c r="D47" s="12"/>
      <c r="E47" s="12"/>
      <c r="F47" s="12"/>
      <c r="G47" s="12"/>
      <c r="I47" s="41"/>
      <c r="J47" s="12"/>
    </row>
    <row r="48" spans="1:10" ht="12.75">
      <c r="A48" s="12"/>
      <c r="B48" s="12" t="str">
        <f>výška!B5</f>
        <v>Stránská Adéla</v>
      </c>
      <c r="C48" s="12"/>
      <c r="D48" s="12"/>
      <c r="E48" s="12"/>
      <c r="F48" s="12"/>
      <c r="G48" s="12"/>
      <c r="I48" s="41"/>
      <c r="J48" s="12"/>
    </row>
    <row r="49" spans="1:10" ht="12.75">
      <c r="A49" s="12"/>
      <c r="B49" s="12" t="str">
        <f>výška!B6</f>
        <v>Štěpánková Kristýna</v>
      </c>
      <c r="C49" s="12"/>
      <c r="D49" s="12"/>
      <c r="E49" s="12"/>
      <c r="F49" s="12"/>
      <c r="G49" s="12"/>
      <c r="I49" s="41"/>
      <c r="J49" s="12"/>
    </row>
    <row r="50" spans="1:10" ht="12.75">
      <c r="A50" s="12"/>
      <c r="B50" s="12" t="str">
        <f>výška!B7</f>
        <v>Žaneta Laubová</v>
      </c>
      <c r="C50" s="12"/>
      <c r="D50" s="12"/>
      <c r="E50" s="12"/>
      <c r="F50" s="12"/>
      <c r="G50" s="12"/>
      <c r="I50" s="41"/>
      <c r="J50" s="12"/>
    </row>
    <row r="51" spans="1:10" ht="12.75">
      <c r="A51" s="12"/>
      <c r="B51" s="12" t="str">
        <f>výška!B8</f>
        <v>Adéla Korečková</v>
      </c>
      <c r="C51" s="12"/>
      <c r="D51" s="12"/>
      <c r="E51" s="12"/>
      <c r="F51" s="12"/>
      <c r="G51" s="12"/>
      <c r="I51" s="41"/>
      <c r="J51" s="12"/>
    </row>
    <row r="52" spans="1:10" ht="12.75">
      <c r="A52" s="12"/>
      <c r="B52" s="12" t="str">
        <f>výška!B9</f>
        <v>Strouhalová Alena</v>
      </c>
      <c r="C52" s="12"/>
      <c r="D52" s="12"/>
      <c r="E52" s="12"/>
      <c r="F52" s="12"/>
      <c r="G52" s="12"/>
      <c r="I52" s="41"/>
      <c r="J52" s="12"/>
    </row>
    <row r="53" spans="1:10" ht="12.75">
      <c r="A53" s="12"/>
      <c r="B53" s="12" t="str">
        <f>výška!B10</f>
        <v>Skřivánková Michaela</v>
      </c>
      <c r="C53" s="12"/>
      <c r="D53" s="12"/>
      <c r="E53" s="12"/>
      <c r="F53" s="12"/>
      <c r="G53" s="12"/>
      <c r="I53" s="41"/>
      <c r="J53" s="12"/>
    </row>
    <row r="54" spans="1:10" ht="12.75">
      <c r="A54" s="12"/>
      <c r="B54" s="12" t="str">
        <f>výška!B11</f>
        <v>Fuchsová Adéla</v>
      </c>
      <c r="C54" s="12"/>
      <c r="D54" s="12"/>
      <c r="E54" s="12"/>
      <c r="F54" s="12"/>
      <c r="G54" s="12"/>
      <c r="I54" s="41"/>
      <c r="J54" s="12"/>
    </row>
    <row r="55" spans="1:10" ht="12.75">
      <c r="A55" s="12"/>
      <c r="B55" s="12" t="str">
        <f>výška!B12</f>
        <v>Prokopová Michaela</v>
      </c>
      <c r="C55" s="12"/>
      <c r="D55" s="12"/>
      <c r="E55" s="12"/>
      <c r="F55" s="12"/>
      <c r="G55" s="12"/>
      <c r="I55" s="41"/>
      <c r="J55" s="12"/>
    </row>
    <row r="56" spans="1:10" ht="12.75">
      <c r="A56" s="12"/>
      <c r="B56" s="12" t="str">
        <f>výška!B13</f>
        <v>Jandová Eliška</v>
      </c>
      <c r="C56" s="12"/>
      <c r="D56" s="12"/>
      <c r="E56" s="12"/>
      <c r="F56" s="12"/>
      <c r="G56" s="12"/>
      <c r="I56" s="41"/>
      <c r="J56" s="12"/>
    </row>
    <row r="57" spans="1:10" ht="12.75">
      <c r="A57" s="12"/>
      <c r="B57" s="12" t="str">
        <f>výška!B14</f>
        <v>Ryšánková Kristýna</v>
      </c>
      <c r="C57" s="12"/>
      <c r="D57" s="12"/>
      <c r="E57" s="12"/>
      <c r="F57" s="12"/>
      <c r="G57" s="12"/>
      <c r="I57" s="41"/>
      <c r="J57" s="12"/>
    </row>
    <row r="58" spans="1:10" ht="12.75">
      <c r="A58" s="12"/>
      <c r="B58" s="12" t="str">
        <f>výška!B15</f>
        <v>Vendula Blažková</v>
      </c>
      <c r="C58" s="12"/>
      <c r="D58" s="12"/>
      <c r="E58" s="12"/>
      <c r="F58" s="12"/>
      <c r="G58" s="12"/>
      <c r="I58" s="41"/>
      <c r="J58" s="12"/>
    </row>
    <row r="59" spans="1:10" ht="12.75">
      <c r="A59" s="12"/>
      <c r="B59" s="12" t="str">
        <f>výška!B16</f>
        <v>Petra Hájková</v>
      </c>
      <c r="C59" s="12"/>
      <c r="D59" s="12"/>
      <c r="E59" s="12"/>
      <c r="F59" s="12"/>
      <c r="G59" s="12"/>
      <c r="I59" s="41"/>
      <c r="J59" s="12"/>
    </row>
    <row r="60" spans="1:10" ht="12.75">
      <c r="A60" s="12"/>
      <c r="B60" s="12" t="str">
        <f>výška!B17</f>
        <v>Andrea Kučerová</v>
      </c>
      <c r="C60" s="12"/>
      <c r="D60" s="12"/>
      <c r="E60" s="12"/>
      <c r="F60" s="12"/>
      <c r="G60" s="12"/>
      <c r="I60" s="41"/>
      <c r="J60" s="12"/>
    </row>
    <row r="61" spans="1:10" ht="12.75">
      <c r="A61" s="12"/>
      <c r="B61" s="12">
        <f>výška!B18</f>
        <v>0</v>
      </c>
      <c r="C61" s="12"/>
      <c r="D61" s="12"/>
      <c r="E61" s="12"/>
      <c r="F61" s="12"/>
      <c r="G61" s="12"/>
      <c r="I61" s="41"/>
      <c r="J61" s="12"/>
    </row>
    <row r="62" spans="1:10" ht="12.75">
      <c r="A62" s="12"/>
      <c r="B62" s="12">
        <f>výška!B19</f>
        <v>0</v>
      </c>
      <c r="C62" s="12"/>
      <c r="D62" s="12"/>
      <c r="E62" s="12"/>
      <c r="F62" s="12"/>
      <c r="G62" s="12"/>
      <c r="I62" s="41"/>
      <c r="J62" s="12"/>
    </row>
    <row r="63" spans="1:10" ht="12.75">
      <c r="A63" s="12"/>
      <c r="B63" s="12">
        <f>výška!B20</f>
        <v>0</v>
      </c>
      <c r="C63" s="12"/>
      <c r="D63" s="12"/>
      <c r="E63" s="12"/>
      <c r="F63" s="12"/>
      <c r="G63" s="12"/>
      <c r="I63" s="41"/>
      <c r="J63" s="12"/>
    </row>
    <row r="64" spans="1:10" ht="12.75">
      <c r="A64" s="12"/>
      <c r="B64" s="12">
        <f>výška!B21</f>
        <v>0</v>
      </c>
      <c r="C64" s="12"/>
      <c r="D64" s="12"/>
      <c r="E64" s="12"/>
      <c r="F64" s="12"/>
      <c r="G64" s="12"/>
      <c r="I64" s="41"/>
      <c r="J64" s="12"/>
    </row>
    <row r="65" spans="1:10" ht="12.75">
      <c r="A65" s="12"/>
      <c r="B65" s="12">
        <f>výška!B22</f>
        <v>0</v>
      </c>
      <c r="C65" s="12"/>
      <c r="D65" s="12"/>
      <c r="E65" s="12"/>
      <c r="F65" s="12"/>
      <c r="G65" s="12"/>
      <c r="I65" s="41"/>
      <c r="J65" s="12"/>
    </row>
    <row r="66" spans="1:10" ht="12.75">
      <c r="A66" s="12"/>
      <c r="B66" s="12">
        <f>výška!B23</f>
        <v>0</v>
      </c>
      <c r="C66" s="12"/>
      <c r="D66" s="12"/>
      <c r="E66" s="12"/>
      <c r="F66" s="12"/>
      <c r="G66" s="12"/>
      <c r="I66" s="41"/>
      <c r="J66" s="12"/>
    </row>
    <row r="67" spans="1:10" ht="12.75">
      <c r="A67" s="12"/>
      <c r="B67" s="12">
        <f>výška!B24</f>
        <v>0</v>
      </c>
      <c r="C67" s="12"/>
      <c r="D67" s="12"/>
      <c r="E67" s="12"/>
      <c r="F67" s="12"/>
      <c r="G67" s="12"/>
      <c r="I67" s="41"/>
      <c r="J67" s="12"/>
    </row>
    <row r="68" spans="1:10" ht="12.75">
      <c r="A68" s="12"/>
      <c r="B68" s="12">
        <f>výška!B28</f>
        <v>0</v>
      </c>
      <c r="C68" s="12"/>
      <c r="D68" s="12"/>
      <c r="E68" s="12"/>
      <c r="F68" s="12"/>
      <c r="G68" s="12"/>
      <c r="I68" s="41"/>
      <c r="J68" s="12"/>
    </row>
    <row r="69" spans="1:10" ht="12.75">
      <c r="A69" s="12"/>
      <c r="B69" s="12">
        <f>výška!B29</f>
        <v>0</v>
      </c>
      <c r="C69" s="12"/>
      <c r="D69" s="12"/>
      <c r="E69" s="12"/>
      <c r="F69" s="12"/>
      <c r="G69" s="12"/>
      <c r="I69" s="41"/>
      <c r="J69" s="12"/>
    </row>
    <row r="70" ht="12.75">
      <c r="B70" s="12">
        <f>výška!B30</f>
        <v>0</v>
      </c>
    </row>
    <row r="71" ht="12.75">
      <c r="B71" s="12">
        <f>výška!B31</f>
        <v>0</v>
      </c>
    </row>
    <row r="72" ht="12.75">
      <c r="B72" s="12">
        <f>výška!B32</f>
        <v>0</v>
      </c>
    </row>
    <row r="73" ht="12.75">
      <c r="B73" s="12">
        <f>výška!B33</f>
        <v>0</v>
      </c>
    </row>
    <row r="74" ht="12.75">
      <c r="B74" s="1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">
      <selection activeCell="M18" sqref="M18"/>
    </sheetView>
  </sheetViews>
  <sheetFormatPr defaultColWidth="9.00390625" defaultRowHeight="12.75"/>
  <cols>
    <col min="1" max="1" width="3.625" style="0" customWidth="1"/>
    <col min="2" max="2" width="22.875" style="0" customWidth="1"/>
    <col min="3" max="3" width="12.25390625" style="0" customWidth="1"/>
    <col min="4" max="12" width="5.75390625" style="0" customWidth="1"/>
    <col min="13" max="13" width="6.75390625" style="43" customWidth="1"/>
    <col min="14" max="14" width="3.625" style="8" customWidth="1"/>
    <col min="15" max="15" width="5.75390625" style="0" customWidth="1"/>
  </cols>
  <sheetData>
    <row r="1" spans="1:15" ht="18.75" customHeight="1" thickBot="1">
      <c r="A1" s="12"/>
      <c r="B1" s="131" t="s">
        <v>25</v>
      </c>
      <c r="C1" s="132"/>
      <c r="D1" s="10" t="s">
        <v>64</v>
      </c>
      <c r="E1" s="10"/>
      <c r="F1" s="10"/>
      <c r="G1" s="10"/>
      <c r="H1" s="10"/>
      <c r="I1" s="10"/>
      <c r="J1" s="10"/>
      <c r="K1" s="10"/>
      <c r="L1" s="10"/>
      <c r="M1" s="47"/>
      <c r="N1" s="11"/>
      <c r="O1" s="12"/>
    </row>
    <row r="2" spans="1:15" ht="24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4" t="s">
        <v>4</v>
      </c>
      <c r="N2" s="16"/>
      <c r="O2" s="12"/>
    </row>
    <row r="3" spans="1:15" ht="24.75" customHeight="1">
      <c r="A3" s="94"/>
      <c r="B3" s="20" t="s">
        <v>91</v>
      </c>
      <c r="C3" s="93" t="s">
        <v>63</v>
      </c>
      <c r="D3" s="20"/>
      <c r="E3" s="20"/>
      <c r="F3" s="20"/>
      <c r="G3" s="20"/>
      <c r="H3" s="20"/>
      <c r="I3" s="20"/>
      <c r="J3" s="20"/>
      <c r="K3" s="20"/>
      <c r="L3" s="20"/>
      <c r="M3" s="45">
        <v>135</v>
      </c>
      <c r="N3" s="18" t="s">
        <v>11</v>
      </c>
      <c r="O3" s="19">
        <f aca="true" t="shared" si="0" ref="O3:O29">IF(AND(75&lt;M3,M3&lt;210),INT(1.84523*(M3-75)^1.348),0)</f>
        <v>460</v>
      </c>
    </row>
    <row r="4" spans="1:15" ht="24.75" customHeight="1">
      <c r="A4" s="94"/>
      <c r="B4" s="20" t="s">
        <v>92</v>
      </c>
      <c r="C4" s="93" t="s">
        <v>63</v>
      </c>
      <c r="D4" s="20"/>
      <c r="E4" s="20"/>
      <c r="F4" s="20"/>
      <c r="G4" s="20"/>
      <c r="H4" s="20"/>
      <c r="I4" s="20"/>
      <c r="J4" s="20"/>
      <c r="K4" s="20"/>
      <c r="L4" s="20"/>
      <c r="M4" s="45">
        <v>115</v>
      </c>
      <c r="N4" s="18" t="s">
        <v>11</v>
      </c>
      <c r="O4" s="19">
        <f t="shared" si="0"/>
        <v>266</v>
      </c>
    </row>
    <row r="5" spans="1:15" ht="24.75" customHeight="1">
      <c r="A5" s="94"/>
      <c r="B5" s="20" t="s">
        <v>93</v>
      </c>
      <c r="C5" s="93" t="s">
        <v>63</v>
      </c>
      <c r="D5" s="20"/>
      <c r="E5" s="20"/>
      <c r="F5" s="20"/>
      <c r="G5" s="20"/>
      <c r="H5" s="20"/>
      <c r="I5" s="20"/>
      <c r="J5" s="20"/>
      <c r="K5" s="20"/>
      <c r="L5" s="20"/>
      <c r="M5" s="45">
        <v>120</v>
      </c>
      <c r="N5" s="18" t="s">
        <v>11</v>
      </c>
      <c r="O5" s="19">
        <f t="shared" si="0"/>
        <v>312</v>
      </c>
    </row>
    <row r="6" spans="1:15" ht="24.75" customHeight="1">
      <c r="A6" s="94"/>
      <c r="B6" s="148" t="s">
        <v>99</v>
      </c>
      <c r="C6" s="147" t="s">
        <v>62</v>
      </c>
      <c r="D6" s="20"/>
      <c r="E6" s="20"/>
      <c r="F6" s="20"/>
      <c r="G6" s="20"/>
      <c r="H6" s="20"/>
      <c r="I6" s="20"/>
      <c r="J6" s="20"/>
      <c r="K6" s="20"/>
      <c r="L6" s="20"/>
      <c r="M6" s="45">
        <v>135</v>
      </c>
      <c r="N6" s="18" t="s">
        <v>11</v>
      </c>
      <c r="O6" s="19">
        <f t="shared" si="0"/>
        <v>460</v>
      </c>
    </row>
    <row r="7" spans="1:15" ht="24.75" customHeight="1">
      <c r="A7" s="94"/>
      <c r="B7" s="148" t="s">
        <v>96</v>
      </c>
      <c r="C7" s="147" t="s">
        <v>62</v>
      </c>
      <c r="D7" s="20"/>
      <c r="E7" s="20"/>
      <c r="F7" s="20"/>
      <c r="G7" s="20"/>
      <c r="H7" s="20"/>
      <c r="I7" s="20"/>
      <c r="J7" s="20"/>
      <c r="K7" s="20"/>
      <c r="L7" s="20"/>
      <c r="M7" s="45">
        <v>143</v>
      </c>
      <c r="N7" s="18" t="s">
        <v>11</v>
      </c>
      <c r="O7" s="19">
        <f t="shared" si="0"/>
        <v>544</v>
      </c>
    </row>
    <row r="8" spans="1:15" ht="24.75" customHeight="1">
      <c r="A8" s="94"/>
      <c r="B8" s="148" t="s">
        <v>98</v>
      </c>
      <c r="C8" s="147" t="s">
        <v>62</v>
      </c>
      <c r="D8" s="20"/>
      <c r="E8" s="20"/>
      <c r="F8" s="20"/>
      <c r="G8" s="20"/>
      <c r="H8" s="20"/>
      <c r="I8" s="20"/>
      <c r="J8" s="20"/>
      <c r="K8" s="20"/>
      <c r="L8" s="20"/>
      <c r="M8" s="45">
        <v>135</v>
      </c>
      <c r="N8" s="18" t="s">
        <v>11</v>
      </c>
      <c r="O8" s="19">
        <f t="shared" si="0"/>
        <v>460</v>
      </c>
    </row>
    <row r="9" spans="1:15" ht="24.75" customHeight="1">
      <c r="A9" s="94"/>
      <c r="B9" s="149" t="s">
        <v>89</v>
      </c>
      <c r="C9" s="93" t="s">
        <v>61</v>
      </c>
      <c r="D9" s="20"/>
      <c r="E9" s="20"/>
      <c r="F9" s="20"/>
      <c r="G9" s="20"/>
      <c r="H9" s="20"/>
      <c r="I9" s="20"/>
      <c r="J9" s="20"/>
      <c r="K9" s="20"/>
      <c r="L9" s="20"/>
      <c r="M9" s="45">
        <v>120</v>
      </c>
      <c r="N9" s="18" t="s">
        <v>11</v>
      </c>
      <c r="O9" s="19">
        <f t="shared" si="0"/>
        <v>312</v>
      </c>
    </row>
    <row r="10" spans="1:15" ht="24.75" customHeight="1">
      <c r="A10" s="94"/>
      <c r="B10" s="149" t="s">
        <v>90</v>
      </c>
      <c r="C10" s="93" t="s">
        <v>61</v>
      </c>
      <c r="D10" s="20"/>
      <c r="E10" s="20"/>
      <c r="F10" s="20"/>
      <c r="G10" s="20"/>
      <c r="H10" s="20"/>
      <c r="I10" s="20"/>
      <c r="J10" s="20"/>
      <c r="K10" s="20"/>
      <c r="L10" s="20"/>
      <c r="M10" s="45">
        <v>120</v>
      </c>
      <c r="N10" s="18" t="s">
        <v>11</v>
      </c>
      <c r="O10" s="19">
        <f t="shared" si="0"/>
        <v>312</v>
      </c>
    </row>
    <row r="11" spans="1:15" ht="24.75" customHeight="1">
      <c r="A11" s="94"/>
      <c r="B11" s="149" t="s">
        <v>67</v>
      </c>
      <c r="C11" s="153" t="s">
        <v>72</v>
      </c>
      <c r="D11" s="20"/>
      <c r="E11" s="20"/>
      <c r="F11" s="20"/>
      <c r="G11" s="20"/>
      <c r="H11" s="20"/>
      <c r="I11" s="20"/>
      <c r="J11" s="20"/>
      <c r="K11" s="20"/>
      <c r="L11" s="20"/>
      <c r="M11" s="45">
        <v>130</v>
      </c>
      <c r="N11" s="18" t="s">
        <v>11</v>
      </c>
      <c r="O11" s="19">
        <f t="shared" si="0"/>
        <v>409</v>
      </c>
    </row>
    <row r="12" spans="1:15" ht="24.75" customHeight="1">
      <c r="A12" s="94"/>
      <c r="B12" s="149" t="s">
        <v>68</v>
      </c>
      <c r="C12" s="153" t="s">
        <v>72</v>
      </c>
      <c r="D12" s="20"/>
      <c r="E12" s="20"/>
      <c r="F12" s="20"/>
      <c r="G12" s="20"/>
      <c r="H12" s="20"/>
      <c r="I12" s="20"/>
      <c r="J12" s="20"/>
      <c r="K12" s="20"/>
      <c r="L12" s="20"/>
      <c r="M12" s="45">
        <v>130</v>
      </c>
      <c r="N12" s="18" t="s">
        <v>11</v>
      </c>
      <c r="O12" s="19">
        <f t="shared" si="0"/>
        <v>409</v>
      </c>
    </row>
    <row r="13" spans="1:15" ht="24.75" customHeight="1">
      <c r="A13" s="94"/>
      <c r="B13" s="20" t="s">
        <v>77</v>
      </c>
      <c r="C13" s="93" t="s">
        <v>81</v>
      </c>
      <c r="D13" s="20"/>
      <c r="E13" s="20"/>
      <c r="F13" s="20"/>
      <c r="G13" s="20"/>
      <c r="H13" s="20"/>
      <c r="I13" s="20"/>
      <c r="J13" s="20"/>
      <c r="K13" s="20"/>
      <c r="L13" s="20"/>
      <c r="M13" s="45">
        <v>115</v>
      </c>
      <c r="N13" s="18" t="s">
        <v>11</v>
      </c>
      <c r="O13" s="19">
        <f t="shared" si="0"/>
        <v>266</v>
      </c>
    </row>
    <row r="14" spans="1:15" ht="24.75" customHeight="1">
      <c r="A14" s="94"/>
      <c r="B14" s="20" t="s">
        <v>85</v>
      </c>
      <c r="C14" s="93" t="s">
        <v>81</v>
      </c>
      <c r="D14" s="20"/>
      <c r="E14" s="20"/>
      <c r="F14" s="20"/>
      <c r="G14" s="20"/>
      <c r="H14" s="20"/>
      <c r="I14" s="20"/>
      <c r="J14" s="20"/>
      <c r="K14" s="20"/>
      <c r="L14" s="20"/>
      <c r="M14" s="45">
        <v>125</v>
      </c>
      <c r="N14" s="18" t="s">
        <v>11</v>
      </c>
      <c r="O14" s="19">
        <f t="shared" si="0"/>
        <v>359</v>
      </c>
    </row>
    <row r="15" spans="1:15" ht="24.75" customHeight="1">
      <c r="A15" s="94"/>
      <c r="B15" s="149" t="s">
        <v>73</v>
      </c>
      <c r="C15" s="153" t="s">
        <v>66</v>
      </c>
      <c r="D15" s="20"/>
      <c r="E15" s="20"/>
      <c r="F15" s="20"/>
      <c r="G15" s="20"/>
      <c r="H15" s="20"/>
      <c r="I15" s="20"/>
      <c r="J15" s="20"/>
      <c r="K15" s="20"/>
      <c r="L15" s="20"/>
      <c r="M15" s="45">
        <v>125</v>
      </c>
      <c r="N15" s="18" t="s">
        <v>11</v>
      </c>
      <c r="O15" s="19">
        <f>IF(AND(75&lt;M15,M15&lt;210),INT(1.84523*(M15-75)^1.348),0)</f>
        <v>359</v>
      </c>
    </row>
    <row r="16" spans="1:15" ht="24.75" customHeight="1">
      <c r="A16" s="17"/>
      <c r="B16" s="149" t="s">
        <v>74</v>
      </c>
      <c r="C16" s="153" t="s">
        <v>66</v>
      </c>
      <c r="D16" s="20"/>
      <c r="E16" s="20"/>
      <c r="F16" s="20"/>
      <c r="G16" s="20"/>
      <c r="H16" s="20"/>
      <c r="I16" s="20"/>
      <c r="J16" s="20"/>
      <c r="K16" s="20"/>
      <c r="L16" s="20"/>
      <c r="M16" s="45">
        <v>125</v>
      </c>
      <c r="N16" s="18" t="s">
        <v>11</v>
      </c>
      <c r="O16" s="19">
        <f t="shared" si="0"/>
        <v>359</v>
      </c>
    </row>
    <row r="17" spans="1:15" ht="24.75" customHeight="1">
      <c r="A17" s="17"/>
      <c r="B17" s="149" t="s">
        <v>76</v>
      </c>
      <c r="C17" s="153" t="s">
        <v>66</v>
      </c>
      <c r="D17" s="20"/>
      <c r="E17" s="20"/>
      <c r="F17" s="20"/>
      <c r="G17" s="20"/>
      <c r="H17" s="20"/>
      <c r="I17" s="20"/>
      <c r="J17" s="20"/>
      <c r="K17" s="20"/>
      <c r="L17" s="20"/>
      <c r="M17" s="45">
        <v>125</v>
      </c>
      <c r="N17" s="18" t="s">
        <v>11</v>
      </c>
      <c r="O17" s="19">
        <f t="shared" si="0"/>
        <v>359</v>
      </c>
    </row>
    <row r="18" spans="1:15" ht="24.75" customHeight="1">
      <c r="A18" s="17"/>
      <c r="B18" s="96"/>
      <c r="C18" s="93"/>
      <c r="D18" s="20"/>
      <c r="E18" s="20"/>
      <c r="F18" s="20"/>
      <c r="G18" s="20"/>
      <c r="H18" s="20"/>
      <c r="I18" s="20"/>
      <c r="J18" s="20"/>
      <c r="K18" s="20"/>
      <c r="L18" s="20"/>
      <c r="M18" s="45"/>
      <c r="N18" s="18" t="s">
        <v>11</v>
      </c>
      <c r="O18" s="19">
        <f t="shared" si="0"/>
        <v>0</v>
      </c>
    </row>
    <row r="19" spans="1:15" ht="24.75" customHeight="1">
      <c r="A19" s="17"/>
      <c r="B19" s="96"/>
      <c r="C19" s="93"/>
      <c r="D19" s="20"/>
      <c r="E19" s="20"/>
      <c r="F19" s="20"/>
      <c r="G19" s="20"/>
      <c r="H19" s="20"/>
      <c r="I19" s="20"/>
      <c r="J19" s="20"/>
      <c r="K19" s="20"/>
      <c r="L19" s="20"/>
      <c r="M19" s="45"/>
      <c r="N19" s="18" t="s">
        <v>11</v>
      </c>
      <c r="O19" s="19">
        <f t="shared" si="0"/>
        <v>0</v>
      </c>
    </row>
    <row r="20" spans="1:15" ht="24.75" customHeight="1">
      <c r="A20" s="17"/>
      <c r="B20" s="96"/>
      <c r="C20" s="93"/>
      <c r="D20" s="20"/>
      <c r="E20" s="20"/>
      <c r="F20" s="20"/>
      <c r="G20" s="20"/>
      <c r="H20" s="20"/>
      <c r="I20" s="20"/>
      <c r="J20" s="20"/>
      <c r="K20" s="20"/>
      <c r="L20" s="20"/>
      <c r="M20" s="45"/>
      <c r="N20" s="18" t="s">
        <v>11</v>
      </c>
      <c r="O20" s="19">
        <f t="shared" si="0"/>
        <v>0</v>
      </c>
    </row>
    <row r="21" spans="1:15" ht="24.75" customHeight="1">
      <c r="A21" s="17"/>
      <c r="B21" s="96"/>
      <c r="C21" s="93"/>
      <c r="D21" s="20"/>
      <c r="E21" s="20"/>
      <c r="F21" s="20"/>
      <c r="G21" s="20"/>
      <c r="H21" s="20"/>
      <c r="I21" s="20"/>
      <c r="J21" s="20"/>
      <c r="K21" s="20"/>
      <c r="L21" s="20"/>
      <c r="M21" s="45"/>
      <c r="N21" s="18" t="s">
        <v>11</v>
      </c>
      <c r="O21" s="19">
        <f t="shared" si="0"/>
        <v>0</v>
      </c>
    </row>
    <row r="22" spans="1:17" ht="24.75" customHeight="1">
      <c r="A22" s="17"/>
      <c r="B22" s="122"/>
      <c r="C22" s="93"/>
      <c r="D22" s="20"/>
      <c r="E22" s="20"/>
      <c r="F22" s="20"/>
      <c r="G22" s="20"/>
      <c r="H22" s="20"/>
      <c r="I22" s="20"/>
      <c r="J22" s="20"/>
      <c r="K22" s="20"/>
      <c r="L22" s="20"/>
      <c r="M22" s="45"/>
      <c r="N22" s="18" t="s">
        <v>11</v>
      </c>
      <c r="O22" s="19">
        <f t="shared" si="0"/>
        <v>0</v>
      </c>
      <c r="Q22" t="s">
        <v>45</v>
      </c>
    </row>
    <row r="23" spans="1:15" ht="24.75" customHeight="1">
      <c r="A23" s="17"/>
      <c r="B23" s="122"/>
      <c r="C23" s="93"/>
      <c r="D23" s="20"/>
      <c r="E23" s="20"/>
      <c r="F23" s="20"/>
      <c r="G23" s="20"/>
      <c r="H23" s="20"/>
      <c r="I23" s="20"/>
      <c r="J23" s="20"/>
      <c r="K23" s="20"/>
      <c r="L23" s="20"/>
      <c r="M23" s="45"/>
      <c r="N23" s="18" t="s">
        <v>11</v>
      </c>
      <c r="O23" s="19">
        <f t="shared" si="0"/>
        <v>0</v>
      </c>
    </row>
    <row r="24" spans="1:15" ht="24.75" customHeight="1">
      <c r="A24" s="17"/>
      <c r="B24" s="96"/>
      <c r="C24" s="93"/>
      <c r="D24" s="20"/>
      <c r="E24" s="20"/>
      <c r="F24" s="20"/>
      <c r="G24" s="20"/>
      <c r="H24" s="20"/>
      <c r="I24" s="20"/>
      <c r="J24" s="20"/>
      <c r="K24" s="20"/>
      <c r="L24" s="20"/>
      <c r="M24" s="45"/>
      <c r="N24" s="18" t="s">
        <v>11</v>
      </c>
      <c r="O24" s="19">
        <f t="shared" si="0"/>
        <v>0</v>
      </c>
    </row>
    <row r="25" spans="1:15" ht="24.75" customHeight="1">
      <c r="A25" s="17"/>
      <c r="B25" s="122"/>
      <c r="C25" s="93"/>
      <c r="D25" s="20"/>
      <c r="E25" s="20"/>
      <c r="F25" s="20"/>
      <c r="G25" s="20"/>
      <c r="H25" s="20"/>
      <c r="I25" s="20"/>
      <c r="J25" s="20"/>
      <c r="K25" s="20"/>
      <c r="L25" s="20"/>
      <c r="M25" s="45"/>
      <c r="N25" s="18" t="s">
        <v>11</v>
      </c>
      <c r="O25" s="19">
        <f>IF(AND(75&lt;M25,M25&lt;210),INT(1.84523*(M25-75)^1.348),0)</f>
        <v>0</v>
      </c>
    </row>
    <row r="26" spans="1:15" ht="24.75" customHeight="1">
      <c r="A26" s="1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45"/>
      <c r="N26" s="18"/>
      <c r="O26" s="19"/>
    </row>
    <row r="27" spans="1:15" ht="24.75" customHeight="1">
      <c r="A27" s="1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45"/>
      <c r="N27" s="18"/>
      <c r="O27" s="19"/>
    </row>
    <row r="28" spans="1:15" ht="24.75" customHeight="1">
      <c r="A28" s="17"/>
      <c r="B28" s="20">
        <f>celkem!K49</f>
        <v>0</v>
      </c>
      <c r="C28" s="20">
        <f>celkem!I49</f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45"/>
      <c r="N28" s="18" t="s">
        <v>11</v>
      </c>
      <c r="O28" s="19">
        <f t="shared" si="0"/>
        <v>0</v>
      </c>
    </row>
    <row r="29" spans="1:15" ht="24.75" customHeight="1" thickBot="1">
      <c r="A29" s="24"/>
      <c r="B29" s="25">
        <f>celkem!K50</f>
        <v>0</v>
      </c>
      <c r="C29" s="25">
        <f>celkem!I50</f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46"/>
      <c r="N29" s="27" t="s">
        <v>11</v>
      </c>
      <c r="O29" s="19">
        <f t="shared" si="0"/>
        <v>0</v>
      </c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N30" s="41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41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N32" s="41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N33" s="41"/>
      <c r="O33" s="12"/>
    </row>
    <row r="34" spans="1:15" ht="12.75">
      <c r="A34" s="12"/>
      <c r="B34" s="12" t="str">
        <f>dálka!B3</f>
        <v>Holetová Michaela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N34" s="41"/>
      <c r="O34" s="12"/>
    </row>
    <row r="35" spans="1:15" ht="12.75">
      <c r="A35" s="12"/>
      <c r="B35" s="12" t="str">
        <f>dálka!B4</f>
        <v>Rulíková Veronika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N35" s="41"/>
      <c r="O35" s="12"/>
    </row>
    <row r="36" spans="1:15" ht="12.75">
      <c r="A36" s="12"/>
      <c r="B36" s="12" t="str">
        <f>dálka!B5</f>
        <v>Barbora Svobodová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N36" s="41"/>
      <c r="O36" s="12"/>
    </row>
    <row r="37" spans="1:15" ht="12.75">
      <c r="A37" s="12"/>
      <c r="B37" s="12" t="str">
        <f>dálka!B6</f>
        <v>Anna Jelínková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41"/>
      <c r="O37" s="12"/>
    </row>
    <row r="38" spans="1:15" ht="12.75">
      <c r="A38" s="12"/>
      <c r="B38" s="12" t="str">
        <f>dálka!B7</f>
        <v>Hronová Lucie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N38" s="41"/>
      <c r="O38" s="12"/>
    </row>
    <row r="39" spans="1:15" ht="12.75">
      <c r="A39" s="12"/>
      <c r="B39" s="12" t="str">
        <f>dálka!B8</f>
        <v>Kozar Alina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N39" s="41"/>
      <c r="O39" s="12"/>
    </row>
    <row r="40" spans="1:15" ht="12.75">
      <c r="A40" s="12"/>
      <c r="B40" s="12" t="str">
        <f>dálka!B9</f>
        <v>Křečanová Anna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N40" s="41"/>
      <c r="O40" s="12"/>
    </row>
    <row r="41" spans="1:15" ht="12.75">
      <c r="A41" s="12"/>
      <c r="B41" s="12" t="str">
        <f>dálka!B10</f>
        <v>Niščáková Veronika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N41" s="41"/>
      <c r="O41" s="12"/>
    </row>
    <row r="42" spans="1:15" ht="12.75">
      <c r="A42" s="12"/>
      <c r="B42" s="12" t="str">
        <f>dálka!B11</f>
        <v>Svobodová Daniela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N42" s="41"/>
      <c r="O42" s="12"/>
    </row>
    <row r="43" spans="1:15" ht="12.75">
      <c r="A43" s="12"/>
      <c r="B43" s="12" t="str">
        <f>dálka!B12</f>
        <v>Šrámková Michaela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N43" s="41"/>
      <c r="O43" s="12"/>
    </row>
    <row r="44" spans="1:15" ht="12.75">
      <c r="A44" s="12"/>
      <c r="B44" s="12" t="str">
        <f>dálka!B13</f>
        <v>Štěpánková Denisa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41"/>
      <c r="O44" s="12"/>
    </row>
    <row r="45" spans="1:15" ht="12.75">
      <c r="A45" s="12"/>
      <c r="B45" s="12" t="str">
        <f>dálka!B14</f>
        <v>Pašková Štěpánka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N45" s="41"/>
      <c r="O45" s="12"/>
    </row>
    <row r="46" spans="1:15" ht="12.75">
      <c r="A46" s="12"/>
      <c r="B46" s="12" t="str">
        <f>dálka!B15</f>
        <v>Hůlková Pavlína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N46" s="41"/>
      <c r="O46" s="12"/>
    </row>
    <row r="47" spans="1:15" ht="12.75">
      <c r="A47" s="12"/>
      <c r="B47" s="12" t="str">
        <f>dálka!B16</f>
        <v>Eliška Štěpánková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N47" s="41"/>
      <c r="O47" s="12"/>
    </row>
    <row r="48" spans="1:15" ht="12.75">
      <c r="A48" s="12"/>
      <c r="B48" s="12" t="str">
        <f>dálka!B17</f>
        <v>Pilařová Denisa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N48" s="41"/>
      <c r="O48" s="12"/>
    </row>
    <row r="49" spans="1:15" ht="12.75">
      <c r="A49" s="12"/>
      <c r="B49" s="12">
        <f>dálka!B18</f>
        <v>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41"/>
      <c r="O49" s="12"/>
    </row>
    <row r="50" spans="1:15" ht="12.75">
      <c r="A50" s="12"/>
      <c r="B50" s="12">
        <f>dálka!B19</f>
        <v>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N50" s="41"/>
      <c r="O50" s="12"/>
    </row>
    <row r="51" spans="1:15" ht="12.75">
      <c r="A51" s="12"/>
      <c r="B51" s="12">
        <f>dálka!B20</f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N51" s="41"/>
      <c r="O51" s="12"/>
    </row>
    <row r="52" spans="1:15" ht="12.75">
      <c r="A52" s="12"/>
      <c r="B52" s="12">
        <f>dálka!B21</f>
        <v>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N52" s="41"/>
      <c r="O52" s="12"/>
    </row>
    <row r="53" spans="1:15" ht="12.75">
      <c r="A53" s="12"/>
      <c r="B53" s="12">
        <f>dálka!B22</f>
        <v>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41"/>
      <c r="O53" s="12"/>
    </row>
    <row r="54" spans="1:15" ht="12.75">
      <c r="A54" s="12"/>
      <c r="B54" s="12">
        <f>dálka!B23</f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N54" s="41"/>
      <c r="O54" s="12"/>
    </row>
    <row r="55" spans="1:15" ht="12.75">
      <c r="A55" s="12"/>
      <c r="B55" s="12">
        <f>dálka!B24</f>
        <v>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N55" s="41"/>
      <c r="O55" s="12"/>
    </row>
    <row r="56" spans="1:15" ht="12.75">
      <c r="A56" s="12"/>
      <c r="B56" s="12">
        <f>dálka!B25</f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41"/>
      <c r="O56" s="12"/>
    </row>
    <row r="57" spans="1:15" ht="12.75">
      <c r="A57" s="12"/>
      <c r="B57" s="12">
        <f>dálka!B26</f>
        <v>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N57" s="41"/>
      <c r="O57" s="12"/>
    </row>
    <row r="58" spans="1:15" ht="12.75">
      <c r="A58" s="12"/>
      <c r="B58" s="12">
        <f>dálka!B27</f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N58" s="41"/>
      <c r="O58" s="12"/>
    </row>
    <row r="59" ht="12.75">
      <c r="B59" s="96"/>
    </row>
    <row r="60" ht="12.75">
      <c r="B60" s="122"/>
    </row>
    <row r="61" ht="12.75">
      <c r="B61" s="122"/>
    </row>
    <row r="62" ht="12.75">
      <c r="B62" s="12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6.625" style="0" customWidth="1"/>
    <col min="4" max="6" width="12.75390625" style="0" customWidth="1"/>
    <col min="7" max="7" width="6.75390625" style="0" hidden="1" customWidth="1"/>
    <col min="8" max="8" width="6.75390625" style="53" customWidth="1"/>
    <col min="9" max="9" width="3.625" style="8" customWidth="1"/>
    <col min="10" max="10" width="5.75390625" style="0" customWidth="1"/>
  </cols>
  <sheetData>
    <row r="1" spans="1:10" ht="18.75" customHeight="1" thickBot="1">
      <c r="A1" s="12"/>
      <c r="B1" s="131" t="s">
        <v>26</v>
      </c>
      <c r="C1" s="133"/>
      <c r="D1" s="12"/>
      <c r="E1" s="12"/>
      <c r="F1" s="12"/>
      <c r="G1" s="12"/>
      <c r="I1" s="41"/>
      <c r="J1" s="12"/>
    </row>
    <row r="2" spans="1:10" ht="24.75" customHeight="1" thickBot="1" thickTop="1">
      <c r="A2" s="48" t="s">
        <v>1</v>
      </c>
      <c r="B2" s="49" t="s">
        <v>2</v>
      </c>
      <c r="C2" s="49" t="s">
        <v>3</v>
      </c>
      <c r="D2" s="143" t="s">
        <v>7</v>
      </c>
      <c r="E2" s="143" t="s">
        <v>8</v>
      </c>
      <c r="F2" s="143" t="s">
        <v>9</v>
      </c>
      <c r="G2" s="50" t="s">
        <v>10</v>
      </c>
      <c r="H2" s="112" t="s">
        <v>4</v>
      </c>
      <c r="I2" s="113"/>
      <c r="J2" s="12"/>
    </row>
    <row r="3" spans="1:10" ht="18" customHeight="1">
      <c r="A3" s="51"/>
      <c r="B3" s="20" t="s">
        <v>91</v>
      </c>
      <c r="C3" s="93" t="s">
        <v>63</v>
      </c>
      <c r="D3" s="88"/>
      <c r="E3" s="88"/>
      <c r="F3" s="88"/>
      <c r="G3" s="22"/>
      <c r="H3" s="110">
        <v>32.8</v>
      </c>
      <c r="I3" s="111" t="s">
        <v>12</v>
      </c>
      <c r="J3" s="19">
        <f aca="true" t="shared" si="0" ref="J3:J26">IF(AND(8&lt;H3,H3&lt;80),INT(7.86*(H3-8)^1.1),0)</f>
        <v>268</v>
      </c>
    </row>
    <row r="4" spans="1:10" ht="18" customHeight="1">
      <c r="A4" s="51"/>
      <c r="B4" s="20" t="s">
        <v>93</v>
      </c>
      <c r="C4" s="93" t="s">
        <v>63</v>
      </c>
      <c r="D4" s="20"/>
      <c r="E4" s="20"/>
      <c r="F4" s="20"/>
      <c r="G4" s="22"/>
      <c r="H4" s="109">
        <v>30.7</v>
      </c>
      <c r="I4" s="18" t="s">
        <v>12</v>
      </c>
      <c r="J4" s="19">
        <f t="shared" si="0"/>
        <v>243</v>
      </c>
    </row>
    <row r="5" spans="1:10" ht="18" customHeight="1">
      <c r="A5" s="51"/>
      <c r="B5" s="148" t="s">
        <v>99</v>
      </c>
      <c r="C5" s="146" t="s">
        <v>62</v>
      </c>
      <c r="D5" s="20"/>
      <c r="E5" s="20"/>
      <c r="F5" s="20"/>
      <c r="G5" s="22"/>
      <c r="H5" s="109">
        <v>60.5</v>
      </c>
      <c r="I5" s="18" t="s">
        <v>12</v>
      </c>
      <c r="J5" s="19">
        <f t="shared" si="0"/>
        <v>613</v>
      </c>
    </row>
    <row r="6" spans="1:10" ht="18" customHeight="1">
      <c r="A6" s="51"/>
      <c r="B6" s="148" t="s">
        <v>96</v>
      </c>
      <c r="C6" s="146" t="s">
        <v>62</v>
      </c>
      <c r="D6" s="20"/>
      <c r="E6" s="20"/>
      <c r="F6" s="20"/>
      <c r="G6" s="22"/>
      <c r="H6" s="109">
        <v>52.9</v>
      </c>
      <c r="I6" s="18" t="s">
        <v>12</v>
      </c>
      <c r="J6" s="19">
        <f t="shared" si="0"/>
        <v>516</v>
      </c>
    </row>
    <row r="7" spans="1:10" ht="18" customHeight="1">
      <c r="A7" s="51"/>
      <c r="B7" s="149" t="s">
        <v>88</v>
      </c>
      <c r="C7" s="93" t="s">
        <v>61</v>
      </c>
      <c r="D7" s="20"/>
      <c r="E7" s="20"/>
      <c r="F7" s="20"/>
      <c r="G7" s="22"/>
      <c r="H7" s="109">
        <v>42.4</v>
      </c>
      <c r="I7" s="18" t="s">
        <v>12</v>
      </c>
      <c r="J7" s="19">
        <f t="shared" si="0"/>
        <v>385</v>
      </c>
    </row>
    <row r="8" spans="1:10" ht="18" customHeight="1">
      <c r="A8" s="51"/>
      <c r="B8" s="149" t="s">
        <v>90</v>
      </c>
      <c r="C8" s="93" t="s">
        <v>61</v>
      </c>
      <c r="D8" s="20"/>
      <c r="E8" s="20"/>
      <c r="F8" s="20"/>
      <c r="G8" s="22"/>
      <c r="H8" s="109">
        <v>46.9</v>
      </c>
      <c r="I8" s="18" t="s">
        <v>12</v>
      </c>
      <c r="J8" s="19">
        <f t="shared" si="0"/>
        <v>440</v>
      </c>
    </row>
    <row r="9" spans="1:10" ht="18" customHeight="1">
      <c r="A9" s="51"/>
      <c r="B9" s="149" t="s">
        <v>69</v>
      </c>
      <c r="C9" s="87" t="s">
        <v>72</v>
      </c>
      <c r="D9" s="20"/>
      <c r="E9" s="20"/>
      <c r="F9" s="20"/>
      <c r="G9" s="22"/>
      <c r="H9" s="109">
        <v>24.1</v>
      </c>
      <c r="I9" s="18" t="s">
        <v>12</v>
      </c>
      <c r="J9" s="19">
        <f t="shared" si="0"/>
        <v>167</v>
      </c>
    </row>
    <row r="10" spans="1:10" ht="18" customHeight="1">
      <c r="A10" s="51"/>
      <c r="B10" s="149" t="s">
        <v>70</v>
      </c>
      <c r="C10" s="87" t="s">
        <v>72</v>
      </c>
      <c r="D10" s="20"/>
      <c r="E10" s="20"/>
      <c r="F10" s="20"/>
      <c r="G10" s="22"/>
      <c r="H10" s="109">
        <v>35.2</v>
      </c>
      <c r="I10" s="18" t="s">
        <v>12</v>
      </c>
      <c r="J10" s="19">
        <f t="shared" si="0"/>
        <v>297</v>
      </c>
    </row>
    <row r="11" spans="1:10" ht="18" customHeight="1">
      <c r="A11" s="51"/>
      <c r="B11" s="149" t="s">
        <v>71</v>
      </c>
      <c r="C11" s="87" t="s">
        <v>72</v>
      </c>
      <c r="D11" s="20"/>
      <c r="E11" s="20"/>
      <c r="F11" s="20"/>
      <c r="G11" s="22"/>
      <c r="H11" s="109">
        <v>26.4</v>
      </c>
      <c r="I11" s="18" t="s">
        <v>12</v>
      </c>
      <c r="J11" s="19">
        <f t="shared" si="0"/>
        <v>193</v>
      </c>
    </row>
    <row r="12" spans="1:10" ht="18" customHeight="1">
      <c r="A12" s="51"/>
      <c r="B12" s="20" t="s">
        <v>78</v>
      </c>
      <c r="C12" s="93" t="s">
        <v>81</v>
      </c>
      <c r="D12" s="20"/>
      <c r="E12" s="20"/>
      <c r="F12" s="20"/>
      <c r="G12" s="22"/>
      <c r="H12" s="109">
        <v>33.8</v>
      </c>
      <c r="I12" s="18" t="s">
        <v>12</v>
      </c>
      <c r="J12" s="19">
        <f t="shared" si="0"/>
        <v>280</v>
      </c>
    </row>
    <row r="13" spans="1:10" ht="18" customHeight="1">
      <c r="A13" s="51"/>
      <c r="B13" s="20" t="s">
        <v>79</v>
      </c>
      <c r="C13" s="93" t="s">
        <v>81</v>
      </c>
      <c r="D13" s="20"/>
      <c r="E13" s="20"/>
      <c r="F13" s="20"/>
      <c r="G13" s="22"/>
      <c r="H13" s="109">
        <v>38.5</v>
      </c>
      <c r="I13" s="18" t="s">
        <v>12</v>
      </c>
      <c r="J13" s="19">
        <f t="shared" si="0"/>
        <v>337</v>
      </c>
    </row>
    <row r="14" spans="1:10" ht="18" customHeight="1">
      <c r="A14" s="94"/>
      <c r="B14" s="20" t="s">
        <v>80</v>
      </c>
      <c r="C14" s="93" t="s">
        <v>81</v>
      </c>
      <c r="D14" s="20"/>
      <c r="E14" s="20"/>
      <c r="F14" s="20"/>
      <c r="G14" s="22"/>
      <c r="H14" s="109">
        <v>21.9</v>
      </c>
      <c r="I14" s="18" t="s">
        <v>12</v>
      </c>
      <c r="J14" s="19">
        <f t="shared" si="0"/>
        <v>142</v>
      </c>
    </row>
    <row r="15" spans="1:10" ht="18" customHeight="1">
      <c r="A15" s="94"/>
      <c r="B15" s="149" t="s">
        <v>76</v>
      </c>
      <c r="C15" s="144" t="s">
        <v>66</v>
      </c>
      <c r="D15" s="20"/>
      <c r="E15" s="20"/>
      <c r="F15" s="20"/>
      <c r="G15" s="22"/>
      <c r="H15" s="109">
        <v>27</v>
      </c>
      <c r="I15" s="18" t="s">
        <v>12</v>
      </c>
      <c r="J15" s="19">
        <f t="shared" si="0"/>
        <v>200</v>
      </c>
    </row>
    <row r="16" spans="1:10" ht="18" customHeight="1">
      <c r="A16" s="94"/>
      <c r="B16" s="149" t="s">
        <v>100</v>
      </c>
      <c r="C16" s="144" t="s">
        <v>66</v>
      </c>
      <c r="D16" s="20"/>
      <c r="E16" s="20"/>
      <c r="F16" s="20"/>
      <c r="G16" s="22"/>
      <c r="H16" s="109">
        <v>44.8</v>
      </c>
      <c r="I16" s="18" t="s">
        <v>12</v>
      </c>
      <c r="J16" s="19">
        <f t="shared" si="0"/>
        <v>414</v>
      </c>
    </row>
    <row r="17" spans="1:10" ht="18" customHeight="1">
      <c r="A17" s="51"/>
      <c r="B17" s="87" t="s">
        <v>74</v>
      </c>
      <c r="C17" s="107" t="s">
        <v>66</v>
      </c>
      <c r="D17" s="20"/>
      <c r="E17" s="20"/>
      <c r="F17" s="20"/>
      <c r="G17" s="22"/>
      <c r="H17" s="109">
        <v>25.4</v>
      </c>
      <c r="I17" s="18" t="s">
        <v>12</v>
      </c>
      <c r="J17" s="19">
        <f t="shared" si="0"/>
        <v>181</v>
      </c>
    </row>
    <row r="18" spans="1:10" ht="18" customHeight="1">
      <c r="A18" s="51"/>
      <c r="B18" s="87"/>
      <c r="C18" s="107"/>
      <c r="D18" s="20"/>
      <c r="E18" s="20"/>
      <c r="F18" s="20"/>
      <c r="G18" s="22"/>
      <c r="H18" s="114"/>
      <c r="I18" s="23" t="s">
        <v>12</v>
      </c>
      <c r="J18" s="19">
        <f t="shared" si="0"/>
        <v>0</v>
      </c>
    </row>
    <row r="19" spans="1:10" ht="18" customHeight="1">
      <c r="A19" s="17"/>
      <c r="B19" s="87"/>
      <c r="C19" s="107"/>
      <c r="D19" s="20"/>
      <c r="E19" s="20"/>
      <c r="F19" s="20"/>
      <c r="G19" s="22"/>
      <c r="H19" s="109"/>
      <c r="I19" s="18" t="s">
        <v>12</v>
      </c>
      <c r="J19" s="19">
        <f t="shared" si="0"/>
        <v>0</v>
      </c>
    </row>
    <row r="20" spans="1:10" ht="18" customHeight="1">
      <c r="A20" s="51"/>
      <c r="B20" s="96"/>
      <c r="C20" s="93"/>
      <c r="D20" s="20"/>
      <c r="E20" s="20"/>
      <c r="F20" s="20"/>
      <c r="G20" s="125"/>
      <c r="H20" s="115"/>
      <c r="I20" s="116" t="s">
        <v>12</v>
      </c>
      <c r="J20" s="19">
        <f t="shared" si="0"/>
        <v>0</v>
      </c>
    </row>
    <row r="21" spans="1:10" ht="18" customHeight="1">
      <c r="A21" s="51"/>
      <c r="B21" s="96"/>
      <c r="C21" s="93"/>
      <c r="D21" s="20"/>
      <c r="E21" s="20"/>
      <c r="F21" s="20"/>
      <c r="G21" s="22"/>
      <c r="H21" s="109"/>
      <c r="I21" s="18" t="s">
        <v>12</v>
      </c>
      <c r="J21" s="19">
        <f t="shared" si="0"/>
        <v>0</v>
      </c>
    </row>
    <row r="22" spans="1:10" ht="18" customHeight="1">
      <c r="A22" s="51"/>
      <c r="B22" s="96"/>
      <c r="C22" s="93"/>
      <c r="D22" s="20"/>
      <c r="E22" s="20"/>
      <c r="F22" s="20"/>
      <c r="G22" s="20"/>
      <c r="H22" s="128"/>
      <c r="I22" s="87" t="s">
        <v>12</v>
      </c>
      <c r="J22" s="19">
        <f t="shared" si="0"/>
        <v>0</v>
      </c>
    </row>
    <row r="23" spans="1:10" ht="18" customHeight="1">
      <c r="A23" s="51"/>
      <c r="B23" s="96"/>
      <c r="C23" s="93"/>
      <c r="D23" s="20"/>
      <c r="E23" s="20"/>
      <c r="F23" s="20"/>
      <c r="G23" s="20"/>
      <c r="H23" s="128"/>
      <c r="I23" s="87" t="s">
        <v>12</v>
      </c>
      <c r="J23" s="19">
        <f t="shared" si="0"/>
        <v>0</v>
      </c>
    </row>
    <row r="24" spans="1:10" ht="18" customHeight="1">
      <c r="A24" s="51"/>
      <c r="B24" s="96"/>
      <c r="C24" s="93"/>
      <c r="D24" s="20"/>
      <c r="E24" s="20"/>
      <c r="F24" s="20"/>
      <c r="G24" s="20"/>
      <c r="H24" s="128"/>
      <c r="I24" s="87" t="s">
        <v>12</v>
      </c>
      <c r="J24" s="19">
        <f t="shared" si="0"/>
        <v>0</v>
      </c>
    </row>
    <row r="25" spans="1:10" ht="18" customHeight="1">
      <c r="A25" s="96"/>
      <c r="B25" s="96"/>
      <c r="C25" s="93"/>
      <c r="D25" s="20"/>
      <c r="E25" s="20"/>
      <c r="F25" s="20"/>
      <c r="G25" s="20"/>
      <c r="H25" s="128"/>
      <c r="I25" s="87" t="s">
        <v>12</v>
      </c>
      <c r="J25" s="19">
        <f t="shared" si="0"/>
        <v>0</v>
      </c>
    </row>
    <row r="26" spans="1:10" ht="18" customHeight="1">
      <c r="A26" s="96"/>
      <c r="B26" s="96"/>
      <c r="C26" s="93"/>
      <c r="D26" s="20"/>
      <c r="E26" s="20"/>
      <c r="F26" s="20"/>
      <c r="G26" s="20"/>
      <c r="H26" s="128"/>
      <c r="I26" s="87" t="s">
        <v>12</v>
      </c>
      <c r="J26" s="19">
        <f t="shared" si="0"/>
        <v>0</v>
      </c>
    </row>
    <row r="27" spans="1:10" ht="18" customHeight="1">
      <c r="A27" s="96"/>
      <c r="B27" s="122"/>
      <c r="C27" s="93"/>
      <c r="D27" s="20"/>
      <c r="E27" s="20"/>
      <c r="F27" s="20"/>
      <c r="G27" s="20"/>
      <c r="H27" s="128"/>
      <c r="I27" s="87" t="s">
        <v>12</v>
      </c>
      <c r="J27" s="19">
        <f>IF(AND(8&lt;H27,H27&lt;80),INT(7.86*(H27-8)^1.1),0)</f>
        <v>0</v>
      </c>
    </row>
    <row r="28" spans="1:10" ht="18" customHeight="1">
      <c r="A28" s="96"/>
      <c r="B28" s="122"/>
      <c r="C28" s="93"/>
      <c r="D28" s="20"/>
      <c r="E28" s="20"/>
      <c r="F28" s="20"/>
      <c r="G28" s="20"/>
      <c r="H28" s="128"/>
      <c r="I28" s="87" t="s">
        <v>12</v>
      </c>
      <c r="J28" s="19">
        <f>IF(AND(8&lt;H28,H28&lt;80),INT(7.86*(H28-8)^1.1),0)</f>
        <v>0</v>
      </c>
    </row>
    <row r="29" spans="1:10" ht="18" customHeight="1">
      <c r="A29" s="96"/>
      <c r="B29" s="96"/>
      <c r="C29" s="93"/>
      <c r="D29" s="20"/>
      <c r="E29" s="20"/>
      <c r="F29" s="20"/>
      <c r="G29" s="20"/>
      <c r="H29" s="128"/>
      <c r="I29" s="87" t="s">
        <v>12</v>
      </c>
      <c r="J29" s="19">
        <f>IF(AND(8&lt;H29,H29&lt;80),INT(7.86*(H29-8)^1.1),0)</f>
        <v>0</v>
      </c>
    </row>
    <row r="30" spans="1:10" ht="18" customHeight="1">
      <c r="A30" s="96"/>
      <c r="B30" s="122"/>
      <c r="C30" s="93"/>
      <c r="D30" s="20"/>
      <c r="E30" s="20"/>
      <c r="F30" s="20"/>
      <c r="G30" s="20"/>
      <c r="H30" s="128"/>
      <c r="I30" s="87"/>
      <c r="J30" s="19"/>
    </row>
    <row r="31" spans="1:10" ht="18" customHeight="1">
      <c r="A31" s="96"/>
      <c r="B31" s="122"/>
      <c r="C31" s="93"/>
      <c r="D31" s="20"/>
      <c r="E31" s="20"/>
      <c r="F31" s="20"/>
      <c r="G31" s="127"/>
      <c r="H31" s="115"/>
      <c r="I31" s="116"/>
      <c r="J31" s="19"/>
    </row>
    <row r="32" spans="1:10" ht="18" customHeight="1">
      <c r="A32" s="96"/>
      <c r="B32" s="122"/>
      <c r="C32" s="93"/>
      <c r="D32" s="20"/>
      <c r="E32" s="20"/>
      <c r="F32" s="20"/>
      <c r="G32" s="22"/>
      <c r="H32" s="115"/>
      <c r="I32" s="116"/>
      <c r="J32" s="19"/>
    </row>
    <row r="33" spans="1:10" ht="18" customHeight="1">
      <c r="A33" s="96"/>
      <c r="B33" s="20">
        <f>celkem!L50</f>
        <v>0</v>
      </c>
      <c r="C33" s="20">
        <f>celkem!I50</f>
        <v>0</v>
      </c>
      <c r="D33" s="20"/>
      <c r="E33" s="20"/>
      <c r="F33" s="20"/>
      <c r="G33" s="22"/>
      <c r="H33" s="115"/>
      <c r="I33" s="116" t="s">
        <v>12</v>
      </c>
      <c r="J33" s="19">
        <f>IF(AND(8&lt;H33,H33&lt;80),INT(7.86*(H33-8)^1.1),0)</f>
        <v>0</v>
      </c>
    </row>
    <row r="34" spans="1:10" ht="18" customHeight="1">
      <c r="A34" s="96"/>
      <c r="B34" s="20"/>
      <c r="C34" s="20"/>
      <c r="D34" s="20"/>
      <c r="E34" s="20"/>
      <c r="F34" s="20"/>
      <c r="G34" s="22"/>
      <c r="H34" s="115"/>
      <c r="I34" s="116"/>
      <c r="J34" s="19"/>
    </row>
    <row r="35" spans="1:10" ht="18" customHeight="1">
      <c r="A35" s="96"/>
      <c r="B35" s="20"/>
      <c r="C35" s="20"/>
      <c r="D35" s="20"/>
      <c r="E35" s="20"/>
      <c r="F35" s="20"/>
      <c r="G35" s="22"/>
      <c r="H35" s="115"/>
      <c r="I35" s="116"/>
      <c r="J35" s="19"/>
    </row>
    <row r="36" spans="1:10" ht="18" customHeight="1">
      <c r="A36" s="96"/>
      <c r="B36" s="20"/>
      <c r="C36" s="20"/>
      <c r="D36" s="20"/>
      <c r="E36" s="20"/>
      <c r="F36" s="20"/>
      <c r="G36" s="22"/>
      <c r="H36" s="115"/>
      <c r="I36" s="116"/>
      <c r="J36" s="19"/>
    </row>
    <row r="37" spans="1:10" ht="18" customHeight="1">
      <c r="A37" s="96"/>
      <c r="B37" s="20"/>
      <c r="C37" s="20"/>
      <c r="D37" s="20"/>
      <c r="E37" s="20"/>
      <c r="F37" s="20"/>
      <c r="G37" s="22"/>
      <c r="H37" s="115"/>
      <c r="I37" s="116"/>
      <c r="J37" s="19"/>
    </row>
    <row r="38" spans="1:10" ht="18" customHeight="1">
      <c r="A38" s="96"/>
      <c r="B38" s="20"/>
      <c r="C38" s="20"/>
      <c r="D38" s="20"/>
      <c r="E38" s="20"/>
      <c r="F38" s="20"/>
      <c r="G38" s="22"/>
      <c r="H38" s="115"/>
      <c r="I38" s="116"/>
      <c r="J38" s="19"/>
    </row>
    <row r="39" spans="1:10" ht="18" customHeight="1">
      <c r="A39" s="96"/>
      <c r="B39" s="20"/>
      <c r="C39" s="20"/>
      <c r="D39" s="20"/>
      <c r="E39" s="20"/>
      <c r="F39" s="20"/>
      <c r="G39" s="22"/>
      <c r="H39" s="115"/>
      <c r="I39" s="116"/>
      <c r="J39" s="19"/>
    </row>
    <row r="40" spans="1:10" ht="18" customHeight="1" thickBot="1">
      <c r="A40" s="96"/>
      <c r="B40" s="20">
        <f>celkem!L51</f>
        <v>0</v>
      </c>
      <c r="C40" s="20">
        <f>celkem!I51</f>
        <v>0</v>
      </c>
      <c r="D40" s="20"/>
      <c r="E40" s="20"/>
      <c r="F40" s="20"/>
      <c r="G40" s="22"/>
      <c r="H40" s="117"/>
      <c r="I40" s="118" t="s">
        <v>12</v>
      </c>
      <c r="J40" s="19">
        <f>IF(AND(8&lt;H40,H40&lt;80),INT(7.86*(H40-8)^1.1),0)</f>
        <v>0</v>
      </c>
    </row>
    <row r="41" spans="1:10" ht="12.75" customHeight="1">
      <c r="A41" s="12"/>
      <c r="B41" s="12"/>
      <c r="C41" s="12"/>
      <c r="D41" s="12"/>
      <c r="E41" s="12"/>
      <c r="F41" s="12"/>
      <c r="G41" s="12"/>
      <c r="I41" s="41"/>
      <c r="J41" s="12"/>
    </row>
    <row r="42" spans="1:10" ht="12.75" customHeight="1">
      <c r="A42" s="12"/>
      <c r="B42" s="11" t="str">
        <f>koule!B3</f>
        <v>Chrbolková Erika</v>
      </c>
      <c r="C42" s="10"/>
      <c r="D42" s="10"/>
      <c r="E42" s="10"/>
      <c r="F42" s="10"/>
      <c r="G42" s="10"/>
      <c r="H42" s="55"/>
      <c r="I42" s="11"/>
      <c r="J42" s="10"/>
    </row>
    <row r="43" spans="1:10" ht="12.75" customHeight="1">
      <c r="A43" s="12"/>
      <c r="B43" s="11" t="str">
        <f>koule!B4</f>
        <v>Holetová Michaela</v>
      </c>
      <c r="C43" s="10"/>
      <c r="D43" s="52"/>
      <c r="E43" s="52"/>
      <c r="F43" s="52"/>
      <c r="G43" s="52"/>
      <c r="H43" s="55"/>
      <c r="I43" s="11"/>
      <c r="J43" s="10"/>
    </row>
    <row r="44" spans="1:10" ht="12.75" customHeight="1">
      <c r="A44" s="12"/>
      <c r="B44" s="11" t="str">
        <f>koule!B5</f>
        <v>Rulíková Veronika</v>
      </c>
      <c r="C44" s="10"/>
      <c r="D44" s="10"/>
      <c r="E44" s="10"/>
      <c r="F44" s="10"/>
      <c r="G44" s="10"/>
      <c r="H44" s="55"/>
      <c r="I44" s="11"/>
      <c r="J44" s="10"/>
    </row>
    <row r="45" spans="1:10" ht="12.75" customHeight="1">
      <c r="A45" s="12"/>
      <c r="B45" s="11" t="str">
        <f>koule!B6</f>
        <v>Barbora Svobodová</v>
      </c>
      <c r="C45" s="10"/>
      <c r="D45" s="10"/>
      <c r="E45" s="10"/>
      <c r="F45" s="10"/>
      <c r="G45" s="10"/>
      <c r="H45" s="55"/>
      <c r="I45" s="11"/>
      <c r="J45" s="10"/>
    </row>
    <row r="46" spans="1:10" ht="12.75" customHeight="1">
      <c r="A46" s="12"/>
      <c r="B46" s="11" t="str">
        <f>koule!B7</f>
        <v>Anna Jelínková</v>
      </c>
      <c r="C46" s="10"/>
      <c r="D46" s="10"/>
      <c r="E46" s="10"/>
      <c r="F46" s="10"/>
      <c r="G46" s="10"/>
      <c r="H46" s="55"/>
      <c r="I46" s="11"/>
      <c r="J46" s="10"/>
    </row>
    <row r="47" spans="1:10" ht="12.75" customHeight="1">
      <c r="A47" s="12"/>
      <c r="B47" s="11" t="str">
        <f>koule!B8</f>
        <v>Adéla Korečková</v>
      </c>
      <c r="C47" s="10"/>
      <c r="D47" s="10"/>
      <c r="E47" s="10"/>
      <c r="F47" s="10"/>
      <c r="G47" s="10"/>
      <c r="H47" s="55"/>
      <c r="I47" s="11"/>
      <c r="J47" s="10"/>
    </row>
    <row r="48" spans="1:10" ht="12.75" customHeight="1">
      <c r="A48" s="12"/>
      <c r="B48" s="11" t="str">
        <f>koule!B9</f>
        <v>Hronová Lucie</v>
      </c>
      <c r="C48" s="10"/>
      <c r="D48" s="10"/>
      <c r="E48" s="10"/>
      <c r="F48" s="10"/>
      <c r="G48" s="10"/>
      <c r="H48" s="55"/>
      <c r="I48" s="11"/>
      <c r="J48" s="10"/>
    </row>
    <row r="49" spans="1:10" ht="12.75" customHeight="1">
      <c r="A49" s="12"/>
      <c r="B49" s="11" t="str">
        <f>koule!B10</f>
        <v>Kozar Alina</v>
      </c>
      <c r="C49" s="10"/>
      <c r="D49" s="10"/>
      <c r="E49" s="10"/>
      <c r="F49" s="10"/>
      <c r="G49" s="10"/>
      <c r="H49" s="55"/>
      <c r="I49" s="11"/>
      <c r="J49" s="10"/>
    </row>
    <row r="50" spans="1:10" ht="12.75" customHeight="1">
      <c r="A50" s="12"/>
      <c r="B50" s="11" t="str">
        <f>koule!B11</f>
        <v>Strouhalová Alena</v>
      </c>
      <c r="C50" s="10"/>
      <c r="D50" s="10"/>
      <c r="E50" s="10"/>
      <c r="F50" s="10"/>
      <c r="G50" s="10"/>
      <c r="H50" s="55"/>
      <c r="I50" s="11"/>
      <c r="J50" s="10"/>
    </row>
    <row r="51" spans="1:10" ht="12.75" customHeight="1">
      <c r="A51" s="12"/>
      <c r="B51" s="11" t="str">
        <f>koule!B12</f>
        <v>Fuchsová Adéla</v>
      </c>
      <c r="C51" s="10"/>
      <c r="D51" s="10"/>
      <c r="E51" s="10"/>
      <c r="F51" s="10"/>
      <c r="G51" s="10"/>
      <c r="H51" s="55"/>
      <c r="I51" s="11"/>
      <c r="J51" s="10"/>
    </row>
    <row r="52" spans="1:10" ht="12.75" customHeight="1">
      <c r="A52" s="12"/>
      <c r="B52" s="11" t="str">
        <f>koule!B13</f>
        <v>Prokopová Michaela</v>
      </c>
      <c r="C52" s="10"/>
      <c r="D52" s="10"/>
      <c r="E52" s="10"/>
      <c r="F52" s="10"/>
      <c r="G52" s="10"/>
      <c r="H52" s="55"/>
      <c r="I52" s="11"/>
      <c r="J52" s="10"/>
    </row>
    <row r="53" spans="1:10" ht="12.75" customHeight="1">
      <c r="A53" s="12"/>
      <c r="B53" s="11" t="str">
        <f>koule!B14</f>
        <v>Jandová Eliška</v>
      </c>
      <c r="C53" s="10"/>
      <c r="D53" s="10"/>
      <c r="E53" s="10"/>
      <c r="F53" s="10"/>
      <c r="G53" s="10"/>
      <c r="H53" s="55"/>
      <c r="I53" s="11"/>
      <c r="J53" s="10"/>
    </row>
    <row r="54" spans="1:10" ht="12.75" customHeight="1">
      <c r="A54" s="12"/>
      <c r="B54" s="11" t="str">
        <f>koule!B15</f>
        <v>Ryšánková Kristýna</v>
      </c>
      <c r="C54" s="10"/>
      <c r="D54" s="10"/>
      <c r="E54" s="10"/>
      <c r="F54" s="10"/>
      <c r="G54" s="10"/>
      <c r="H54" s="55"/>
      <c r="I54" s="11"/>
      <c r="J54" s="10"/>
    </row>
    <row r="55" spans="1:10" ht="12.75" customHeight="1">
      <c r="A55" s="12"/>
      <c r="B55" s="11" t="str">
        <f>koule!B16</f>
        <v>Vendula Blažková</v>
      </c>
      <c r="C55" s="10"/>
      <c r="D55" s="10"/>
      <c r="E55" s="10"/>
      <c r="F55" s="10"/>
      <c r="G55" s="10"/>
      <c r="H55" s="55"/>
      <c r="I55" s="11"/>
      <c r="J55" s="10"/>
    </row>
    <row r="56" spans="1:10" ht="12.75" customHeight="1">
      <c r="A56" s="12"/>
      <c r="B56" s="11">
        <f>koule!B17</f>
        <v>0</v>
      </c>
      <c r="C56" s="10"/>
      <c r="D56" s="10"/>
      <c r="E56" s="10"/>
      <c r="F56" s="10"/>
      <c r="G56" s="10"/>
      <c r="H56" s="55"/>
      <c r="I56" s="11"/>
      <c r="J56" s="10"/>
    </row>
    <row r="57" spans="1:10" ht="12.75" customHeight="1">
      <c r="A57" s="12"/>
      <c r="B57" s="11" t="str">
        <f>koule!B18</f>
        <v>Eliška Štěpánková</v>
      </c>
      <c r="C57" s="10"/>
      <c r="D57" s="10"/>
      <c r="E57" s="10"/>
      <c r="F57" s="10"/>
      <c r="G57" s="10"/>
      <c r="H57" s="55"/>
      <c r="I57" s="11"/>
      <c r="J57" s="10"/>
    </row>
    <row r="58" spans="1:10" ht="12.75" customHeight="1">
      <c r="A58" s="12"/>
      <c r="B58" s="11">
        <f>koule!B19</f>
        <v>0</v>
      </c>
      <c r="C58" s="10"/>
      <c r="D58" s="10"/>
      <c r="E58" s="10"/>
      <c r="F58" s="10"/>
      <c r="G58" s="10"/>
      <c r="H58" s="55"/>
      <c r="I58" s="11"/>
      <c r="J58" s="10"/>
    </row>
    <row r="59" spans="1:10" ht="12.75" customHeight="1">
      <c r="A59" s="12"/>
      <c r="B59" s="11">
        <f>koule!B20</f>
        <v>0</v>
      </c>
      <c r="C59" s="10"/>
      <c r="D59" s="10"/>
      <c r="E59" s="10"/>
      <c r="F59" s="10"/>
      <c r="G59" s="10"/>
      <c r="H59" s="55"/>
      <c r="I59" s="11"/>
      <c r="J59" s="10"/>
    </row>
    <row r="60" spans="1:10" ht="12.75" customHeight="1">
      <c r="A60" s="12"/>
      <c r="B60" s="11">
        <f>koule!B21</f>
        <v>0</v>
      </c>
      <c r="C60" s="10"/>
      <c r="D60" s="10"/>
      <c r="E60" s="10"/>
      <c r="F60" s="10"/>
      <c r="G60" s="10"/>
      <c r="H60" s="55"/>
      <c r="I60" s="11"/>
      <c r="J60" s="10"/>
    </row>
    <row r="61" spans="1:10" ht="12.75" customHeight="1">
      <c r="A61" s="12"/>
      <c r="B61" s="11">
        <f>koule!B22</f>
        <v>0</v>
      </c>
      <c r="C61" s="10"/>
      <c r="D61" s="10"/>
      <c r="E61" s="10"/>
      <c r="F61" s="10"/>
      <c r="G61" s="10"/>
      <c r="H61" s="55"/>
      <c r="I61" s="11"/>
      <c r="J61" s="10"/>
    </row>
    <row r="62" spans="1:10" ht="12.75" customHeight="1">
      <c r="A62" s="12"/>
      <c r="B62" s="11">
        <f>koule!B23</f>
        <v>0</v>
      </c>
      <c r="C62" s="10"/>
      <c r="D62" s="10"/>
      <c r="E62" s="10"/>
      <c r="F62" s="10"/>
      <c r="G62" s="10"/>
      <c r="H62" s="55"/>
      <c r="I62" s="11"/>
      <c r="J62" s="10"/>
    </row>
    <row r="63" spans="1:10" ht="12.75" customHeight="1">
      <c r="A63" s="12"/>
      <c r="B63" s="11">
        <f>koule!B24</f>
        <v>0</v>
      </c>
      <c r="C63" s="10"/>
      <c r="D63" s="10"/>
      <c r="E63" s="10"/>
      <c r="F63" s="10"/>
      <c r="G63" s="10"/>
      <c r="H63" s="55"/>
      <c r="I63" s="11"/>
      <c r="J63" s="10"/>
    </row>
    <row r="64" spans="1:10" ht="12.75" customHeight="1">
      <c r="A64" s="12"/>
      <c r="B64" s="11">
        <f>koule!B25</f>
        <v>0</v>
      </c>
      <c r="C64" s="10"/>
      <c r="D64" s="10"/>
      <c r="E64" s="10"/>
      <c r="F64" s="10"/>
      <c r="G64" s="10"/>
      <c r="H64" s="55"/>
      <c r="I64" s="11"/>
      <c r="J64" s="10"/>
    </row>
    <row r="65" spans="1:10" ht="12.75" customHeight="1">
      <c r="A65" s="12"/>
      <c r="B65" s="122"/>
      <c r="C65" s="10"/>
      <c r="D65" s="10"/>
      <c r="E65" s="10"/>
      <c r="F65" s="10"/>
      <c r="G65" s="10"/>
      <c r="H65" s="55"/>
      <c r="I65" s="11"/>
      <c r="J65" s="10"/>
    </row>
    <row r="66" spans="2:10" ht="12.75" customHeight="1">
      <c r="B66" s="6"/>
      <c r="C66" s="1"/>
      <c r="D66" s="1"/>
      <c r="E66" s="1"/>
      <c r="F66" s="1"/>
      <c r="G66" s="1"/>
      <c r="H66" s="55"/>
      <c r="I66" s="6"/>
      <c r="J66" s="1"/>
    </row>
    <row r="67" spans="2:10" ht="12.75" customHeight="1">
      <c r="B67" s="6"/>
      <c r="C67" s="1"/>
      <c r="D67" s="1"/>
      <c r="E67" s="1"/>
      <c r="F67" s="1"/>
      <c r="G67" s="1"/>
      <c r="H67" s="55"/>
      <c r="I67" s="6"/>
      <c r="J67" s="1"/>
    </row>
    <row r="68" ht="12.75" customHeight="1">
      <c r="B68" s="6"/>
    </row>
    <row r="69" ht="12.75" customHeight="1">
      <c r="B69" s="6"/>
    </row>
    <row r="70" ht="12.75" customHeight="1">
      <c r="B70" s="6"/>
    </row>
    <row r="71" ht="12.75" customHeight="1">
      <c r="B71" s="6"/>
    </row>
    <row r="72" ht="12.75" customHeight="1">
      <c r="B72" s="6"/>
    </row>
    <row r="73" ht="12.75" customHeight="1">
      <c r="B73" s="6"/>
    </row>
    <row r="74" ht="12.75" customHeight="1">
      <c r="B74" s="6"/>
    </row>
    <row r="75" ht="12.75" customHeight="1">
      <c r="B75" s="6"/>
    </row>
    <row r="76" ht="12.75" customHeight="1">
      <c r="B76" s="6"/>
    </row>
    <row r="77" ht="12.75" customHeight="1">
      <c r="B77" s="6"/>
    </row>
    <row r="78" ht="12.75" customHeight="1">
      <c r="B78" s="6"/>
    </row>
    <row r="79" ht="12.75" customHeight="1">
      <c r="B79" s="6"/>
    </row>
    <row r="80" ht="12.75" customHeight="1">
      <c r="B80" s="6"/>
    </row>
    <row r="81" ht="12.75" customHeight="1">
      <c r="B81" s="6"/>
    </row>
    <row r="82" ht="12.75" customHeight="1">
      <c r="B82" s="6"/>
    </row>
    <row r="83" ht="12.75" customHeight="1">
      <c r="B83" s="6"/>
    </row>
    <row r="84" ht="12.75" customHeight="1">
      <c r="B84" s="6"/>
    </row>
    <row r="85" ht="12.75" customHeight="1">
      <c r="B85" s="6"/>
    </row>
    <row r="86" ht="12.75" customHeight="1">
      <c r="B86" s="6"/>
    </row>
    <row r="87" ht="12.75" customHeight="1">
      <c r="B87" s="6"/>
    </row>
    <row r="88" ht="12.75" customHeight="1">
      <c r="B88" s="6"/>
    </row>
    <row r="89" ht="12.75" customHeight="1">
      <c r="B89" s="6"/>
    </row>
    <row r="90" ht="12.75" customHeight="1">
      <c r="B90" s="6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25390625" style="0" customWidth="1"/>
    <col min="4" max="6" width="12.75390625" style="0" customWidth="1"/>
    <col min="7" max="7" width="6.75390625" style="0" hidden="1" customWidth="1"/>
    <col min="8" max="8" width="6.75390625" style="53" customWidth="1"/>
    <col min="9" max="9" width="3.625" style="8" customWidth="1"/>
    <col min="10" max="10" width="5.75390625" style="0" customWidth="1"/>
  </cols>
  <sheetData>
    <row r="1" spans="1:10" ht="18.75" customHeight="1" thickBot="1">
      <c r="A1" s="12"/>
      <c r="B1" s="134" t="s">
        <v>27</v>
      </c>
      <c r="C1" s="135"/>
      <c r="D1" s="12"/>
      <c r="E1" s="12"/>
      <c r="F1" s="12"/>
      <c r="G1" s="12"/>
      <c r="I1" s="41"/>
      <c r="J1" s="12"/>
    </row>
    <row r="2" spans="1:10" ht="24.75" customHeight="1">
      <c r="A2" s="13" t="s">
        <v>1</v>
      </c>
      <c r="B2" s="14" t="s">
        <v>2</v>
      </c>
      <c r="C2" s="14" t="s">
        <v>3</v>
      </c>
      <c r="D2" s="142" t="s">
        <v>7</v>
      </c>
      <c r="E2" s="142" t="s">
        <v>8</v>
      </c>
      <c r="F2" s="142" t="s">
        <v>9</v>
      </c>
      <c r="G2" s="42" t="s">
        <v>10</v>
      </c>
      <c r="H2" s="56" t="s">
        <v>4</v>
      </c>
      <c r="I2" s="16"/>
      <c r="J2" s="12"/>
    </row>
    <row r="3" spans="1:10" ht="18" customHeight="1">
      <c r="A3" s="17"/>
      <c r="B3" s="20" t="s">
        <v>92</v>
      </c>
      <c r="C3" s="93" t="s">
        <v>63</v>
      </c>
      <c r="D3" s="20"/>
      <c r="E3" s="20"/>
      <c r="F3" s="20"/>
      <c r="G3" s="22"/>
      <c r="H3" s="54">
        <v>5.67</v>
      </c>
      <c r="I3" s="18" t="s">
        <v>12</v>
      </c>
      <c r="J3" s="19">
        <f aca="true" t="shared" si="0" ref="J3:J25">IF(AND(1.5&lt;H3,H3&lt;23),INT(56.0211*(H3-1.5)^1.05),0)</f>
        <v>250</v>
      </c>
    </row>
    <row r="4" spans="1:10" ht="18" customHeight="1">
      <c r="A4" s="17"/>
      <c r="B4" s="20" t="s">
        <v>101</v>
      </c>
      <c r="C4" s="93" t="s">
        <v>63</v>
      </c>
      <c r="D4" s="20"/>
      <c r="E4" s="20"/>
      <c r="F4" s="20"/>
      <c r="G4" s="22"/>
      <c r="H4" s="54">
        <v>5.22</v>
      </c>
      <c r="I4" s="18" t="s">
        <v>12</v>
      </c>
      <c r="J4" s="19">
        <f t="shared" si="0"/>
        <v>222</v>
      </c>
    </row>
    <row r="5" spans="1:10" ht="18" customHeight="1">
      <c r="A5" s="17"/>
      <c r="B5" s="20" t="s">
        <v>94</v>
      </c>
      <c r="C5" s="93" t="s">
        <v>63</v>
      </c>
      <c r="D5" s="20"/>
      <c r="E5" s="20"/>
      <c r="F5" s="20"/>
      <c r="G5" s="22"/>
      <c r="H5" s="54">
        <v>9.29</v>
      </c>
      <c r="I5" s="18" t="s">
        <v>12</v>
      </c>
      <c r="J5" s="19">
        <f t="shared" si="0"/>
        <v>483</v>
      </c>
    </row>
    <row r="6" spans="1:10" ht="18" customHeight="1">
      <c r="A6" s="17"/>
      <c r="B6" s="148" t="s">
        <v>95</v>
      </c>
      <c r="C6" s="146" t="s">
        <v>62</v>
      </c>
      <c r="D6" s="20"/>
      <c r="E6" s="20"/>
      <c r="F6" s="20"/>
      <c r="G6" s="22"/>
      <c r="H6" s="54">
        <v>8.63</v>
      </c>
      <c r="I6" s="18" t="s">
        <v>12</v>
      </c>
      <c r="J6" s="19">
        <f t="shared" si="0"/>
        <v>440</v>
      </c>
    </row>
    <row r="7" spans="1:10" ht="18" customHeight="1">
      <c r="A7" s="17"/>
      <c r="B7" s="148" t="s">
        <v>97</v>
      </c>
      <c r="C7" s="146" t="s">
        <v>62</v>
      </c>
      <c r="D7" s="20"/>
      <c r="E7" s="20"/>
      <c r="F7" s="20"/>
      <c r="G7" s="22"/>
      <c r="H7" s="54">
        <v>6.96</v>
      </c>
      <c r="I7" s="18" t="s">
        <v>12</v>
      </c>
      <c r="J7" s="19">
        <f t="shared" si="0"/>
        <v>332</v>
      </c>
    </row>
    <row r="8" spans="1:10" ht="18" customHeight="1">
      <c r="A8" s="17"/>
      <c r="B8" s="148" t="s">
        <v>98</v>
      </c>
      <c r="C8" s="146" t="s">
        <v>62</v>
      </c>
      <c r="D8" s="20"/>
      <c r="E8" s="20"/>
      <c r="F8" s="20"/>
      <c r="G8" s="22"/>
      <c r="H8" s="54">
        <v>10.56</v>
      </c>
      <c r="I8" s="18" t="s">
        <v>12</v>
      </c>
      <c r="J8" s="19">
        <f t="shared" si="0"/>
        <v>566</v>
      </c>
    </row>
    <row r="9" spans="1:10" ht="18" customHeight="1">
      <c r="A9" s="17"/>
      <c r="B9" s="149" t="s">
        <v>86</v>
      </c>
      <c r="C9" s="93" t="s">
        <v>61</v>
      </c>
      <c r="D9" s="20"/>
      <c r="E9" s="20"/>
      <c r="F9" s="20"/>
      <c r="G9" s="22"/>
      <c r="H9" s="54">
        <v>7.47</v>
      </c>
      <c r="I9" s="18" t="s">
        <v>12</v>
      </c>
      <c r="J9" s="19">
        <f t="shared" si="0"/>
        <v>365</v>
      </c>
    </row>
    <row r="10" spans="1:10" ht="18" customHeight="1">
      <c r="A10" s="17"/>
      <c r="B10" s="149" t="s">
        <v>87</v>
      </c>
      <c r="C10" s="93" t="s">
        <v>61</v>
      </c>
      <c r="D10" s="20"/>
      <c r="E10" s="20"/>
      <c r="F10" s="20"/>
      <c r="G10" s="22"/>
      <c r="H10" s="54">
        <v>6.78</v>
      </c>
      <c r="I10" s="18" t="s">
        <v>12</v>
      </c>
      <c r="J10" s="19">
        <f t="shared" si="0"/>
        <v>321</v>
      </c>
    </row>
    <row r="11" spans="1:10" ht="18" customHeight="1">
      <c r="A11" s="17"/>
      <c r="B11" s="149" t="s">
        <v>89</v>
      </c>
      <c r="C11" s="93" t="s">
        <v>61</v>
      </c>
      <c r="D11" s="20"/>
      <c r="E11" s="20"/>
      <c r="F11" s="20"/>
      <c r="G11" s="22"/>
      <c r="H11" s="54">
        <v>6.77</v>
      </c>
      <c r="I11" s="18" t="s">
        <v>12</v>
      </c>
      <c r="J11" s="19">
        <f t="shared" si="0"/>
        <v>320</v>
      </c>
    </row>
    <row r="12" spans="1:10" ht="18" customHeight="1">
      <c r="A12" s="17"/>
      <c r="B12" s="149" t="s">
        <v>67</v>
      </c>
      <c r="C12" s="87" t="s">
        <v>72</v>
      </c>
      <c r="D12" s="20"/>
      <c r="E12" s="20"/>
      <c r="F12" s="20"/>
      <c r="G12" s="22"/>
      <c r="H12" s="54">
        <v>7</v>
      </c>
      <c r="I12" s="18" t="s">
        <v>12</v>
      </c>
      <c r="J12" s="19">
        <f t="shared" si="0"/>
        <v>335</v>
      </c>
    </row>
    <row r="13" spans="1:10" ht="18" customHeight="1">
      <c r="A13" s="17"/>
      <c r="B13" s="149" t="s">
        <v>68</v>
      </c>
      <c r="C13" s="87" t="s">
        <v>72</v>
      </c>
      <c r="D13" s="20"/>
      <c r="E13" s="20"/>
      <c r="F13" s="20"/>
      <c r="G13" s="22"/>
      <c r="H13" s="54">
        <v>8.24</v>
      </c>
      <c r="I13" s="18" t="s">
        <v>12</v>
      </c>
      <c r="J13" s="19">
        <f t="shared" si="0"/>
        <v>415</v>
      </c>
    </row>
    <row r="14" spans="1:10" ht="18" customHeight="1">
      <c r="A14" s="17"/>
      <c r="B14" s="20" t="s">
        <v>77</v>
      </c>
      <c r="C14" s="93" t="s">
        <v>81</v>
      </c>
      <c r="D14" s="20"/>
      <c r="E14" s="20"/>
      <c r="F14" s="20"/>
      <c r="G14" s="22"/>
      <c r="H14" s="54">
        <v>7.21</v>
      </c>
      <c r="I14" s="18" t="s">
        <v>12</v>
      </c>
      <c r="J14" s="19">
        <f t="shared" si="0"/>
        <v>348</v>
      </c>
    </row>
    <row r="15" spans="1:10" ht="18" customHeight="1">
      <c r="A15" s="17"/>
      <c r="B15" s="20" t="s">
        <v>85</v>
      </c>
      <c r="C15" s="93" t="s">
        <v>81</v>
      </c>
      <c r="D15" s="20"/>
      <c r="E15" s="20"/>
      <c r="F15" s="20"/>
      <c r="G15" s="22"/>
      <c r="H15" s="54">
        <v>6</v>
      </c>
      <c r="I15" s="18" t="s">
        <v>12</v>
      </c>
      <c r="J15" s="19">
        <f t="shared" si="0"/>
        <v>271</v>
      </c>
    </row>
    <row r="16" spans="1:10" ht="18" customHeight="1">
      <c r="A16" s="17"/>
      <c r="B16" s="149" t="s">
        <v>73</v>
      </c>
      <c r="C16" s="144" t="s">
        <v>66</v>
      </c>
      <c r="D16" s="20"/>
      <c r="E16" s="20"/>
      <c r="F16" s="20"/>
      <c r="G16" s="22"/>
      <c r="H16" s="54">
        <v>8.44</v>
      </c>
      <c r="I16" s="18" t="s">
        <v>12</v>
      </c>
      <c r="J16" s="19">
        <f t="shared" si="0"/>
        <v>428</v>
      </c>
    </row>
    <row r="17" spans="1:10" ht="18" customHeight="1">
      <c r="A17" s="17"/>
      <c r="B17" s="149"/>
      <c r="C17" s="144"/>
      <c r="D17" s="20"/>
      <c r="E17" s="20"/>
      <c r="F17" s="20"/>
      <c r="G17" s="22"/>
      <c r="H17" s="54"/>
      <c r="I17" s="18" t="s">
        <v>12</v>
      </c>
      <c r="J17" s="19">
        <f t="shared" si="0"/>
        <v>0</v>
      </c>
    </row>
    <row r="18" spans="1:10" ht="18" customHeight="1">
      <c r="A18" s="17"/>
      <c r="B18" s="149" t="s">
        <v>75</v>
      </c>
      <c r="C18" s="144" t="s">
        <v>66</v>
      </c>
      <c r="D18" s="20"/>
      <c r="E18" s="20"/>
      <c r="F18" s="20"/>
      <c r="G18" s="22"/>
      <c r="H18" s="54">
        <v>6.68</v>
      </c>
      <c r="I18" s="18" t="s">
        <v>12</v>
      </c>
      <c r="J18" s="19">
        <f t="shared" si="0"/>
        <v>315</v>
      </c>
    </row>
    <row r="19" spans="1:10" ht="18" customHeight="1">
      <c r="A19" s="17"/>
      <c r="B19" s="96"/>
      <c r="C19" s="93"/>
      <c r="D19" s="20"/>
      <c r="E19" s="20"/>
      <c r="F19" s="20"/>
      <c r="G19" s="22"/>
      <c r="H19" s="54"/>
      <c r="I19" s="18" t="s">
        <v>12</v>
      </c>
      <c r="J19" s="19">
        <f t="shared" si="0"/>
        <v>0</v>
      </c>
    </row>
    <row r="20" spans="1:10" ht="18" customHeight="1">
      <c r="A20" s="17"/>
      <c r="B20" s="96"/>
      <c r="C20" s="93"/>
      <c r="D20" s="20"/>
      <c r="E20" s="20"/>
      <c r="F20" s="20"/>
      <c r="G20" s="22"/>
      <c r="H20" s="54"/>
      <c r="I20" s="18" t="s">
        <v>12</v>
      </c>
      <c r="J20" s="19">
        <f t="shared" si="0"/>
        <v>0</v>
      </c>
    </row>
    <row r="21" spans="1:10" ht="18" customHeight="1">
      <c r="A21" s="17"/>
      <c r="B21" s="96"/>
      <c r="C21" s="93"/>
      <c r="D21" s="20"/>
      <c r="E21" s="20"/>
      <c r="F21" s="20"/>
      <c r="G21" s="22"/>
      <c r="H21" s="54"/>
      <c r="I21" s="18" t="s">
        <v>12</v>
      </c>
      <c r="J21" s="19">
        <f t="shared" si="0"/>
        <v>0</v>
      </c>
    </row>
    <row r="22" spans="1:10" ht="18" customHeight="1">
      <c r="A22" s="17"/>
      <c r="B22" s="96"/>
      <c r="C22" s="93"/>
      <c r="D22" s="20"/>
      <c r="E22" s="20"/>
      <c r="F22" s="20"/>
      <c r="G22" s="22"/>
      <c r="H22" s="54"/>
      <c r="I22" s="18" t="s">
        <v>12</v>
      </c>
      <c r="J22" s="19">
        <f t="shared" si="0"/>
        <v>0</v>
      </c>
    </row>
    <row r="23" spans="1:10" ht="18" customHeight="1">
      <c r="A23" s="17"/>
      <c r="B23" s="96"/>
      <c r="C23" s="93"/>
      <c r="D23" s="20"/>
      <c r="E23" s="20"/>
      <c r="F23" s="20"/>
      <c r="G23" s="22"/>
      <c r="H23" s="54"/>
      <c r="I23" s="18" t="s">
        <v>12</v>
      </c>
      <c r="J23" s="19">
        <f t="shared" si="0"/>
        <v>0</v>
      </c>
    </row>
    <row r="24" spans="1:10" ht="18" customHeight="1">
      <c r="A24" s="17"/>
      <c r="B24" s="122"/>
      <c r="C24" s="93"/>
      <c r="D24" s="20"/>
      <c r="E24" s="20"/>
      <c r="F24" s="20"/>
      <c r="G24" s="22"/>
      <c r="H24" s="54"/>
      <c r="I24" s="18" t="s">
        <v>12</v>
      </c>
      <c r="J24" s="19">
        <f t="shared" si="0"/>
        <v>0</v>
      </c>
    </row>
    <row r="25" spans="1:10" ht="18" customHeight="1">
      <c r="A25" s="17"/>
      <c r="B25" s="122"/>
      <c r="C25" s="93"/>
      <c r="D25" s="20"/>
      <c r="E25" s="20"/>
      <c r="F25" s="20"/>
      <c r="G25" s="22"/>
      <c r="H25" s="54"/>
      <c r="I25" s="18" t="s">
        <v>12</v>
      </c>
      <c r="J25" s="19">
        <f t="shared" si="0"/>
        <v>0</v>
      </c>
    </row>
    <row r="26" spans="1:10" ht="18" customHeight="1">
      <c r="A26" s="123"/>
      <c r="B26" s="122"/>
      <c r="C26" s="93"/>
      <c r="D26" s="124"/>
      <c r="E26" s="124"/>
      <c r="F26" s="124"/>
      <c r="G26" s="125"/>
      <c r="H26" s="54"/>
      <c r="I26" s="18" t="s">
        <v>12</v>
      </c>
      <c r="J26" s="19">
        <f>IF(AND(1.5&lt;H26,H26&lt;23),INT(56.0211*(H26-1.5)^1.05),0)</f>
        <v>0</v>
      </c>
    </row>
    <row r="27" spans="1:10" ht="18" customHeight="1">
      <c r="A27" s="123"/>
      <c r="B27" s="88"/>
      <c r="C27" s="87"/>
      <c r="D27" s="124"/>
      <c r="E27" s="124"/>
      <c r="F27" s="124"/>
      <c r="G27" s="125"/>
      <c r="H27" s="54"/>
      <c r="I27" s="18" t="s">
        <v>12</v>
      </c>
      <c r="J27" s="19">
        <f>IF(AND(1.5&lt;H27,H27&lt;23),INT(56.0211*(H27-1.5)^1.05),0)</f>
        <v>0</v>
      </c>
    </row>
    <row r="28" spans="1:10" ht="18" customHeight="1">
      <c r="A28" s="123"/>
      <c r="B28" s="122"/>
      <c r="C28" s="93"/>
      <c r="D28" s="124"/>
      <c r="E28" s="124"/>
      <c r="F28" s="124"/>
      <c r="G28" s="125"/>
      <c r="H28" s="54"/>
      <c r="I28" s="18" t="s">
        <v>12</v>
      </c>
      <c r="J28" s="19">
        <f>IF(AND(1.5&lt;H28,H28&lt;23),INT(56.0211*(H28-1.5)^1.05),0)</f>
        <v>0</v>
      </c>
    </row>
    <row r="29" spans="1:10" ht="18" customHeight="1">
      <c r="A29" s="123"/>
      <c r="B29" s="122"/>
      <c r="C29" s="93"/>
      <c r="D29" s="124"/>
      <c r="E29" s="124"/>
      <c r="F29" s="124"/>
      <c r="G29" s="125"/>
      <c r="H29" s="54"/>
      <c r="I29" s="18"/>
      <c r="J29" s="19"/>
    </row>
    <row r="30" spans="1:10" ht="18" customHeight="1">
      <c r="A30" s="123"/>
      <c r="B30" s="122"/>
      <c r="C30" s="93"/>
      <c r="D30" s="124"/>
      <c r="E30" s="124"/>
      <c r="F30" s="124"/>
      <c r="G30" s="125"/>
      <c r="H30" s="54"/>
      <c r="I30" s="18"/>
      <c r="J30" s="19"/>
    </row>
    <row r="31" spans="1:10" ht="18" customHeight="1">
      <c r="A31" s="123"/>
      <c r="B31" s="122"/>
      <c r="C31" s="93"/>
      <c r="D31" s="124"/>
      <c r="E31" s="124"/>
      <c r="F31" s="124"/>
      <c r="G31" s="125"/>
      <c r="H31" s="54"/>
      <c r="I31" s="18"/>
      <c r="J31" s="19"/>
    </row>
    <row r="32" spans="1:10" ht="18" customHeight="1">
      <c r="A32" s="123"/>
      <c r="B32" s="122"/>
      <c r="C32" s="93"/>
      <c r="D32" s="124"/>
      <c r="E32" s="124"/>
      <c r="F32" s="124"/>
      <c r="G32" s="125"/>
      <c r="H32" s="54"/>
      <c r="I32" s="18"/>
      <c r="J32" s="19"/>
    </row>
    <row r="33" spans="1:10" ht="18" customHeight="1">
      <c r="A33" s="123"/>
      <c r="B33" s="122"/>
      <c r="C33" s="93"/>
      <c r="D33" s="124"/>
      <c r="E33" s="124"/>
      <c r="F33" s="124"/>
      <c r="G33" s="125"/>
      <c r="H33" s="54"/>
      <c r="I33" s="18"/>
      <c r="J33" s="19"/>
    </row>
    <row r="34" spans="1:10" ht="18" customHeight="1">
      <c r="A34" s="123"/>
      <c r="B34" s="122"/>
      <c r="C34" s="93"/>
      <c r="D34" s="124"/>
      <c r="E34" s="124"/>
      <c r="F34" s="124"/>
      <c r="G34" s="125"/>
      <c r="H34" s="54"/>
      <c r="I34" s="18"/>
      <c r="J34" s="19"/>
    </row>
    <row r="35" spans="1:10" ht="18" customHeight="1">
      <c r="A35" s="123"/>
      <c r="B35" s="122"/>
      <c r="C35" s="93"/>
      <c r="D35" s="124"/>
      <c r="E35" s="124"/>
      <c r="F35" s="124"/>
      <c r="G35" s="125"/>
      <c r="H35" s="54"/>
      <c r="I35" s="18"/>
      <c r="J35" s="19"/>
    </row>
    <row r="36" spans="1:10" ht="18" customHeight="1">
      <c r="A36" s="123"/>
      <c r="B36" s="122"/>
      <c r="C36" s="93"/>
      <c r="D36" s="124"/>
      <c r="E36" s="124"/>
      <c r="F36" s="124"/>
      <c r="G36" s="125"/>
      <c r="H36" s="54"/>
      <c r="I36" s="18"/>
      <c r="J36" s="19"/>
    </row>
    <row r="37" spans="1:10" ht="18" customHeight="1">
      <c r="A37" s="123"/>
      <c r="B37" s="122"/>
      <c r="C37" s="93"/>
      <c r="D37" s="124"/>
      <c r="E37" s="124"/>
      <c r="F37" s="124"/>
      <c r="G37" s="125"/>
      <c r="H37" s="54"/>
      <c r="I37" s="18"/>
      <c r="J37" s="19"/>
    </row>
    <row r="38" spans="1:10" ht="18" customHeight="1" thickBot="1">
      <c r="A38" s="24"/>
      <c r="B38" s="122"/>
      <c r="C38" s="93"/>
      <c r="D38" s="25"/>
      <c r="E38" s="25"/>
      <c r="F38" s="25"/>
      <c r="G38" s="26"/>
      <c r="H38" s="54"/>
      <c r="I38" s="18" t="s">
        <v>12</v>
      </c>
      <c r="J38" s="19">
        <f>IF(AND(1.5&lt;H38,H38&lt;23),INT(56.0211*(H38-1.5)^1.05),0)</f>
        <v>0</v>
      </c>
    </row>
    <row r="39" spans="1:10" ht="12.75">
      <c r="A39" s="12"/>
      <c r="B39" s="12"/>
      <c r="C39" s="12"/>
      <c r="D39" s="12"/>
      <c r="E39" s="12"/>
      <c r="F39" s="12"/>
      <c r="G39" s="12"/>
      <c r="I39" s="41"/>
      <c r="J39" s="12"/>
    </row>
    <row r="40" spans="1:10" ht="12.75">
      <c r="A40" s="12"/>
      <c r="B40" s="12"/>
      <c r="C40" s="12"/>
      <c r="D40" s="12"/>
      <c r="E40" s="12"/>
      <c r="F40" s="12"/>
      <c r="G40" s="12"/>
      <c r="I40" s="41"/>
      <c r="J40" s="12"/>
    </row>
    <row r="41" spans="1:10" ht="12.75">
      <c r="A41" s="12"/>
      <c r="B41" s="12"/>
      <c r="C41" s="12"/>
      <c r="D41" s="12"/>
      <c r="E41" s="12"/>
      <c r="F41" s="12"/>
      <c r="G41" s="12"/>
      <c r="I41" s="41"/>
      <c r="J41" s="12"/>
    </row>
    <row r="42" spans="1:10" ht="12.75">
      <c r="A42" s="12"/>
      <c r="B42" s="12"/>
      <c r="C42" s="12"/>
      <c r="D42" s="12"/>
      <c r="E42" s="12"/>
      <c r="F42" s="12"/>
      <c r="G42" s="12"/>
      <c r="I42" s="41"/>
      <c r="J42" s="12"/>
    </row>
    <row r="43" spans="1:10" ht="12.75">
      <c r="A43" s="12"/>
      <c r="B43" s="12"/>
      <c r="C43" s="12"/>
      <c r="D43" s="12"/>
      <c r="E43" s="12"/>
      <c r="F43" s="12"/>
      <c r="G43" s="12"/>
      <c r="I43" s="41"/>
      <c r="J43" s="12"/>
    </row>
    <row r="44" spans="1:10" ht="12.75" customHeight="1">
      <c r="A44" s="12"/>
      <c r="B44" s="11" t="str">
        <f>míček!B3</f>
        <v>Čermáková Nela</v>
      </c>
      <c r="C44" s="10"/>
      <c r="D44" s="10"/>
      <c r="E44" s="10"/>
      <c r="F44" s="10"/>
      <c r="G44" s="10"/>
      <c r="H44" s="55"/>
      <c r="I44" s="11"/>
      <c r="J44" s="10"/>
    </row>
    <row r="45" spans="1:10" ht="12.75" customHeight="1">
      <c r="A45" s="12"/>
      <c r="B45" s="11" t="str">
        <f>míček!B4</f>
        <v>Stránská Adéla</v>
      </c>
      <c r="C45" s="10"/>
      <c r="D45" s="52"/>
      <c r="E45" s="52"/>
      <c r="F45" s="52"/>
      <c r="G45" s="52"/>
      <c r="H45" s="55"/>
      <c r="I45" s="11"/>
      <c r="J45" s="10"/>
    </row>
    <row r="46" spans="1:10" ht="12.75" customHeight="1">
      <c r="A46" s="12"/>
      <c r="B46" s="11" t="str">
        <f>míček!B5</f>
        <v>Štěpánková Kristýna</v>
      </c>
      <c r="C46" s="10"/>
      <c r="D46" s="10"/>
      <c r="E46" s="10"/>
      <c r="F46" s="10"/>
      <c r="G46" s="10"/>
      <c r="H46" s="55"/>
      <c r="I46" s="11"/>
      <c r="J46" s="10"/>
    </row>
    <row r="47" spans="1:10" ht="12.75" customHeight="1">
      <c r="A47" s="12"/>
      <c r="B47" s="11" t="str">
        <f>míček!B6</f>
        <v>Žaneta Laubová</v>
      </c>
      <c r="C47" s="10"/>
      <c r="D47" s="10"/>
      <c r="E47" s="10"/>
      <c r="F47" s="10"/>
      <c r="G47" s="10"/>
      <c r="H47" s="55"/>
      <c r="I47" s="11"/>
      <c r="J47" s="10"/>
    </row>
    <row r="48" spans="1:10" ht="12.75" customHeight="1">
      <c r="A48" s="12"/>
      <c r="B48" s="11" t="str">
        <f>míček!B7</f>
        <v>Křečanová Anna</v>
      </c>
      <c r="C48" s="10"/>
      <c r="D48" s="10"/>
      <c r="E48" s="10"/>
      <c r="F48" s="10"/>
      <c r="G48" s="10"/>
      <c r="H48" s="55"/>
      <c r="I48" s="11"/>
      <c r="J48" s="10"/>
    </row>
    <row r="49" spans="1:10" ht="12.75" customHeight="1">
      <c r="A49" s="12"/>
      <c r="B49" s="11" t="str">
        <f>míček!B8</f>
        <v>Skřivánková Michaela</v>
      </c>
      <c r="C49" s="10"/>
      <c r="D49" s="10"/>
      <c r="E49" s="10"/>
      <c r="F49" s="10"/>
      <c r="G49" s="10"/>
      <c r="H49" s="55"/>
      <c r="I49" s="11"/>
      <c r="J49" s="10"/>
    </row>
    <row r="50" spans="1:10" ht="12.75" customHeight="1">
      <c r="A50" s="12"/>
      <c r="B50" s="11" t="str">
        <f>míček!B9</f>
        <v>Niščáková Veronika</v>
      </c>
      <c r="C50" s="10"/>
      <c r="D50" s="10"/>
      <c r="E50" s="10"/>
      <c r="F50" s="10"/>
      <c r="G50" s="10"/>
      <c r="H50" s="55"/>
      <c r="I50" s="11"/>
      <c r="J50" s="10"/>
    </row>
    <row r="51" spans="1:10" ht="12.75" customHeight="1">
      <c r="A51" s="12"/>
      <c r="B51" s="11" t="str">
        <f>míček!B10</f>
        <v>Svobodová Daniela</v>
      </c>
      <c r="C51" s="10"/>
      <c r="D51" s="10"/>
      <c r="E51" s="10"/>
      <c r="F51" s="10"/>
      <c r="G51" s="10"/>
      <c r="H51" s="55"/>
      <c r="I51" s="11"/>
      <c r="J51" s="10"/>
    </row>
    <row r="52" spans="1:10" ht="12.75" customHeight="1">
      <c r="A52" s="12"/>
      <c r="B52" s="11" t="str">
        <f>míček!B11</f>
        <v>Šrámková Michaela</v>
      </c>
      <c r="C52" s="10"/>
      <c r="D52" s="10"/>
      <c r="E52" s="10"/>
      <c r="F52" s="10"/>
      <c r="G52" s="10"/>
      <c r="H52" s="55"/>
      <c r="I52" s="11"/>
      <c r="J52" s="10"/>
    </row>
    <row r="53" spans="1:10" ht="12.75" customHeight="1">
      <c r="A53" s="12"/>
      <c r="B53" s="11" t="str">
        <f>míček!B12</f>
        <v>Štěpánková Denisa</v>
      </c>
      <c r="C53" s="10"/>
      <c r="D53" s="10"/>
      <c r="E53" s="10"/>
      <c r="F53" s="10"/>
      <c r="G53" s="10"/>
      <c r="H53" s="55"/>
      <c r="I53" s="11"/>
      <c r="J53" s="10"/>
    </row>
    <row r="54" spans="1:10" ht="12.75" customHeight="1">
      <c r="A54" s="12"/>
      <c r="B54" s="11" t="str">
        <f>míček!B13</f>
        <v>Pašková Štěpánka</v>
      </c>
      <c r="C54" s="10"/>
      <c r="D54" s="10"/>
      <c r="E54" s="10"/>
      <c r="F54" s="10"/>
      <c r="G54" s="10"/>
      <c r="H54" s="55"/>
      <c r="I54" s="11"/>
      <c r="J54" s="10"/>
    </row>
    <row r="55" spans="1:10" ht="12.75" customHeight="1">
      <c r="A55" s="12"/>
      <c r="B55" s="11" t="str">
        <f>míček!B14</f>
        <v>Hůlková Pavlína</v>
      </c>
      <c r="C55" s="10"/>
      <c r="D55" s="10"/>
      <c r="E55" s="10"/>
      <c r="F55" s="10"/>
      <c r="G55" s="10"/>
      <c r="H55" s="55"/>
      <c r="I55" s="11"/>
      <c r="J55" s="10"/>
    </row>
    <row r="56" spans="1:10" ht="12.75" customHeight="1">
      <c r="A56" s="12"/>
      <c r="B56" s="11" t="str">
        <f>míček!B15</f>
        <v>Andrea Kučerová</v>
      </c>
      <c r="C56" s="10"/>
      <c r="D56" s="10"/>
      <c r="E56" s="10"/>
      <c r="F56" s="10"/>
      <c r="G56" s="10"/>
      <c r="H56" s="55"/>
      <c r="I56" s="11"/>
      <c r="J56" s="10"/>
    </row>
    <row r="57" spans="1:10" ht="12.75" customHeight="1">
      <c r="A57" s="12"/>
      <c r="B57" s="11" t="str">
        <f>míček!B16</f>
        <v>Pilařová Denisa</v>
      </c>
      <c r="C57" s="10"/>
      <c r="D57" s="10"/>
      <c r="E57" s="10"/>
      <c r="F57" s="10"/>
      <c r="G57" s="10"/>
      <c r="H57" s="55"/>
      <c r="I57" s="11"/>
      <c r="J57" s="10"/>
    </row>
    <row r="58" spans="1:10" ht="12.75" customHeight="1">
      <c r="A58" s="12"/>
      <c r="B58" s="11" t="str">
        <f>míček!B17</f>
        <v>Petra Hájková</v>
      </c>
      <c r="C58" s="10"/>
      <c r="D58" s="10"/>
      <c r="E58" s="10"/>
      <c r="F58" s="10"/>
      <c r="G58" s="10"/>
      <c r="H58" s="55"/>
      <c r="I58" s="11"/>
      <c r="J58" s="10"/>
    </row>
    <row r="59" spans="1:10" ht="12.75" customHeight="1">
      <c r="A59" s="12"/>
      <c r="B59" s="11">
        <f>míček!B18</f>
        <v>0</v>
      </c>
      <c r="C59" s="10"/>
      <c r="D59" s="10"/>
      <c r="E59" s="10"/>
      <c r="F59" s="10"/>
      <c r="G59" s="10"/>
      <c r="H59" s="55"/>
      <c r="I59" s="11"/>
      <c r="J59" s="10"/>
    </row>
    <row r="60" spans="1:10" ht="12.75" customHeight="1">
      <c r="A60" s="12"/>
      <c r="B60" s="11">
        <f>míček!B19</f>
        <v>0</v>
      </c>
      <c r="C60" s="10"/>
      <c r="D60" s="10"/>
      <c r="E60" s="10"/>
      <c r="F60" s="10"/>
      <c r="G60" s="10"/>
      <c r="H60" s="55"/>
      <c r="I60" s="11"/>
      <c r="J60" s="10"/>
    </row>
    <row r="61" spans="1:10" ht="12.75" customHeight="1">
      <c r="A61" s="12"/>
      <c r="B61" s="11">
        <f>míček!B20</f>
        <v>0</v>
      </c>
      <c r="C61" s="10"/>
      <c r="D61" s="10"/>
      <c r="E61" s="10"/>
      <c r="F61" s="10"/>
      <c r="G61" s="10"/>
      <c r="H61" s="55"/>
      <c r="I61" s="11"/>
      <c r="J61" s="10"/>
    </row>
    <row r="62" spans="1:10" ht="12.75" customHeight="1">
      <c r="A62" s="12"/>
      <c r="B62" s="11">
        <f>míček!B21</f>
        <v>0</v>
      </c>
      <c r="C62" s="10"/>
      <c r="D62" s="10"/>
      <c r="E62" s="10"/>
      <c r="F62" s="10"/>
      <c r="G62" s="10"/>
      <c r="H62" s="55"/>
      <c r="I62" s="11"/>
      <c r="J62" s="10"/>
    </row>
    <row r="63" spans="1:10" ht="12.75" customHeight="1">
      <c r="A63" s="12"/>
      <c r="B63" s="11">
        <f>míček!B22</f>
        <v>0</v>
      </c>
      <c r="C63" s="10"/>
      <c r="D63" s="10"/>
      <c r="E63" s="10"/>
      <c r="F63" s="10"/>
      <c r="G63" s="10"/>
      <c r="H63" s="55"/>
      <c r="I63" s="11"/>
      <c r="J63" s="10"/>
    </row>
    <row r="64" spans="1:10" ht="12.75" customHeight="1">
      <c r="A64" s="12"/>
      <c r="B64" s="11">
        <f>míček!B23</f>
        <v>0</v>
      </c>
      <c r="C64" s="10"/>
      <c r="D64" s="10"/>
      <c r="E64" s="10"/>
      <c r="F64" s="10"/>
      <c r="G64" s="10"/>
      <c r="H64" s="55"/>
      <c r="I64" s="11"/>
      <c r="J64" s="10"/>
    </row>
    <row r="65" spans="1:10" ht="12.75" customHeight="1">
      <c r="A65" s="12"/>
      <c r="B65" s="11">
        <f>míček!B24</f>
        <v>0</v>
      </c>
      <c r="C65" s="10"/>
      <c r="D65" s="10"/>
      <c r="E65" s="10"/>
      <c r="F65" s="10"/>
      <c r="G65" s="10"/>
      <c r="H65" s="55"/>
      <c r="I65" s="11"/>
      <c r="J65" s="10"/>
    </row>
    <row r="66" spans="1:10" ht="12.75" customHeight="1">
      <c r="A66" s="12"/>
      <c r="B66" s="11">
        <f>míček!B25</f>
        <v>0</v>
      </c>
      <c r="C66" s="10"/>
      <c r="D66" s="10"/>
      <c r="E66" s="10"/>
      <c r="F66" s="10"/>
      <c r="G66" s="10"/>
      <c r="H66" s="55"/>
      <c r="I66" s="11"/>
      <c r="J66" s="10"/>
    </row>
    <row r="67" spans="1:10" ht="12.75" customHeight="1">
      <c r="A67" s="12"/>
      <c r="B67" s="11">
        <f>míček!B26</f>
        <v>0</v>
      </c>
      <c r="C67" s="10"/>
      <c r="D67" s="10"/>
      <c r="E67" s="10"/>
      <c r="F67" s="10"/>
      <c r="G67" s="10"/>
      <c r="H67" s="55"/>
      <c r="I67" s="11"/>
      <c r="J67" s="10"/>
    </row>
    <row r="68" spans="2:10" ht="12.75" customHeight="1">
      <c r="B68" s="122"/>
      <c r="C68" s="1"/>
      <c r="D68" s="1"/>
      <c r="E68" s="1"/>
      <c r="F68" s="1"/>
      <c r="G68" s="1"/>
      <c r="H68" s="55"/>
      <c r="I68" s="6"/>
      <c r="J68" s="1"/>
    </row>
    <row r="69" spans="2:10" ht="12.75" customHeight="1">
      <c r="B69" s="122"/>
      <c r="C69" s="1"/>
      <c r="D69" s="1"/>
      <c r="E69" s="1"/>
      <c r="F69" s="1"/>
      <c r="G69" s="1"/>
      <c r="H69" s="55"/>
      <c r="I69" s="6"/>
      <c r="J69" s="1"/>
    </row>
    <row r="70" ht="12.75" customHeight="1">
      <c r="B70" s="6"/>
    </row>
    <row r="71" ht="12.75" customHeight="1">
      <c r="B71" s="6"/>
    </row>
    <row r="72" ht="12.75" customHeight="1">
      <c r="B72" s="6"/>
    </row>
    <row r="73" ht="12.75" customHeight="1">
      <c r="B73" s="6"/>
    </row>
    <row r="74" ht="12.75" customHeight="1">
      <c r="B74" s="6"/>
    </row>
    <row r="75" ht="12.75" customHeight="1">
      <c r="B75" s="6"/>
    </row>
    <row r="76" ht="12.75" customHeight="1">
      <c r="B76" s="6"/>
    </row>
    <row r="77" ht="12.75" customHeight="1">
      <c r="B77" s="6"/>
    </row>
    <row r="78" ht="12.75" customHeight="1">
      <c r="B78" s="6"/>
    </row>
    <row r="79" ht="12.75" customHeight="1">
      <c r="B79" s="6"/>
    </row>
    <row r="80" ht="12.75" customHeight="1">
      <c r="B80" s="6"/>
    </row>
    <row r="81" ht="12.75" customHeight="1">
      <c r="B81" s="6"/>
    </row>
    <row r="82" ht="12.75" customHeight="1">
      <c r="B82" s="6"/>
    </row>
    <row r="83" ht="12.75" customHeight="1">
      <c r="B83" s="6"/>
    </row>
    <row r="84" ht="12.75" customHeight="1">
      <c r="B84" s="6"/>
    </row>
    <row r="85" ht="12.75" customHeight="1">
      <c r="B85" s="6"/>
    </row>
    <row r="86" ht="12.75" customHeight="1">
      <c r="B86" s="6"/>
    </row>
    <row r="87" ht="12.75" customHeight="1">
      <c r="B87" s="6"/>
    </row>
    <row r="88" ht="12.75" customHeight="1">
      <c r="B88" s="6"/>
    </row>
    <row r="89" ht="12.75" customHeight="1">
      <c r="B89" s="6"/>
    </row>
    <row r="90" ht="12.75" customHeight="1">
      <c r="B90" s="6"/>
    </row>
    <row r="91" ht="12.75" customHeight="1">
      <c r="B91" s="6"/>
    </row>
    <row r="92" ht="12.75" customHeight="1">
      <c r="B92" s="6"/>
    </row>
    <row r="93" ht="12.75" customHeight="1">
      <c r="B93" s="6"/>
    </row>
    <row r="94" ht="12.75" customHeight="1">
      <c r="B94" s="6"/>
    </row>
    <row r="95" ht="12.75" customHeight="1">
      <c r="B95" s="6"/>
    </row>
    <row r="96" ht="12.75" customHeight="1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108"/>
  <sheetViews>
    <sheetView tabSelected="1" zoomScalePageLayoutView="0" workbookViewId="0" topLeftCell="A7">
      <selection activeCell="H32" sqref="H32"/>
    </sheetView>
  </sheetViews>
  <sheetFormatPr defaultColWidth="9.00390625" defaultRowHeight="12.75"/>
  <cols>
    <col min="1" max="1" width="4.125" style="0" customWidth="1"/>
    <col min="2" max="2" width="16.25390625" style="0" customWidth="1"/>
    <col min="3" max="3" width="17.875" style="0" customWidth="1"/>
    <col min="4" max="4" width="10.375" style="0" customWidth="1"/>
    <col min="5" max="5" width="9.375" style="0" customWidth="1"/>
    <col min="6" max="8" width="8.75390625" style="0" customWidth="1"/>
    <col min="9" max="9" width="10.875" style="0" customWidth="1"/>
    <col min="10" max="10" width="26.25390625" style="0" customWidth="1"/>
    <col min="11" max="12" width="21.75390625" style="0" customWidth="1"/>
    <col min="13" max="13" width="35.25390625" style="0" customWidth="1"/>
  </cols>
  <sheetData>
    <row r="1" spans="1:12" ht="25.5" customHeight="1">
      <c r="A1" s="136" t="s">
        <v>23</v>
      </c>
      <c r="B1" s="133"/>
      <c r="C1" s="133"/>
      <c r="D1" s="133"/>
      <c r="E1" s="133"/>
      <c r="F1" s="133"/>
      <c r="G1" s="133"/>
      <c r="H1" s="126"/>
      <c r="I1" s="12" t="s">
        <v>13</v>
      </c>
      <c r="J1" s="12"/>
      <c r="K1" s="12"/>
      <c r="L1" s="12"/>
    </row>
    <row r="2" spans="1:12" ht="13.5" thickBot="1">
      <c r="A2" s="57" t="s">
        <v>1</v>
      </c>
      <c r="B2" s="58" t="s">
        <v>3</v>
      </c>
      <c r="C2" s="12" t="s">
        <v>18</v>
      </c>
      <c r="D2" s="58" t="s">
        <v>0</v>
      </c>
      <c r="E2" s="58" t="s">
        <v>20</v>
      </c>
      <c r="F2" s="58" t="s">
        <v>15</v>
      </c>
      <c r="G2" s="58" t="s">
        <v>22</v>
      </c>
      <c r="H2" s="58"/>
      <c r="I2" s="58" t="s">
        <v>3</v>
      </c>
      <c r="J2" s="59" t="s">
        <v>19</v>
      </c>
      <c r="K2" s="58" t="s">
        <v>16</v>
      </c>
      <c r="L2" s="58" t="s">
        <v>21</v>
      </c>
    </row>
    <row r="3" spans="1:12" ht="12" customHeight="1" thickTop="1">
      <c r="A3" s="170"/>
      <c r="B3" s="171" t="s">
        <v>58</v>
      </c>
      <c r="C3" s="145" t="s">
        <v>95</v>
      </c>
      <c r="D3" s="60">
        <f>VLOOKUP(C3,'60m'!B1:G52,5,FALSE)</f>
        <v>582</v>
      </c>
      <c r="E3" s="60">
        <f>VLOOKUP(C3,'800m'!B1:F104,5,FALSE)</f>
        <v>146</v>
      </c>
      <c r="F3" s="60">
        <f>MAX(VLOOKUP(C3,dálka!B1:P116,9,FALSE),VLOOKUP(C3,výška!B1:P103,14,FALSE))</f>
        <v>386</v>
      </c>
      <c r="G3" s="61">
        <f>MAX(VLOOKUP(C3,míček!B1:P115,9,FALSE),VLOOKUP(C3,koule!B1:P112,9,FALSE))</f>
        <v>440</v>
      </c>
      <c r="H3" s="10">
        <f>SUM(D3:G3)</f>
        <v>1554</v>
      </c>
      <c r="I3" s="72"/>
      <c r="J3" s="88"/>
      <c r="K3" s="73"/>
      <c r="L3" s="73"/>
    </row>
    <row r="4" spans="1:12" ht="12" customHeight="1">
      <c r="A4" s="166"/>
      <c r="B4" s="172"/>
      <c r="C4" s="145" t="s">
        <v>99</v>
      </c>
      <c r="D4" s="10">
        <f>VLOOKUP(C4,'60m'!B1:G52,5,FALSE)</f>
        <v>348</v>
      </c>
      <c r="E4" s="10">
        <f>VLOOKUP(C4,'800m'!B1:F105,5,FALSE)</f>
        <v>346</v>
      </c>
      <c r="F4" s="10">
        <f>MAX(VLOOKUP(C4,dálka!B1:P117,9,FALSE),VLOOKUP(C4,výška!B1:P104,14,FALSE))</f>
        <v>460</v>
      </c>
      <c r="G4" s="62">
        <f>MAX(VLOOKUP(C4,míček!B1:Q116,9,FALSE),VLOOKUP(C4,koule!B1:Q113,9,FALSE))</f>
        <v>613</v>
      </c>
      <c r="H4" s="10">
        <f>SUM(D4:G4)</f>
        <v>1767</v>
      </c>
      <c r="I4" s="74"/>
      <c r="J4" s="88"/>
      <c r="K4" s="75"/>
      <c r="L4" s="75"/>
    </row>
    <row r="5" spans="1:12" ht="12" customHeight="1">
      <c r="A5" s="138"/>
      <c r="B5" s="63" t="s">
        <v>59</v>
      </c>
      <c r="C5" s="145" t="s">
        <v>96</v>
      </c>
      <c r="D5" s="10">
        <f>VLOOKUP(C5,'60m'!B1:G52,5,FALSE)</f>
        <v>482</v>
      </c>
      <c r="E5" s="10">
        <f>VLOOKUP(C5,'800m'!B1:F106,5,FALSE)</f>
        <v>188</v>
      </c>
      <c r="F5" s="10">
        <f>MAX(VLOOKUP(C5,dálka!B1:P118,9,FALSE),VLOOKUP(C5,výška!B1:P105,14,FALSE))</f>
        <v>544</v>
      </c>
      <c r="G5" s="62">
        <f>MAX(VLOOKUP(C5,míček!B1:Q117,9,FALSE),VLOOKUP(C5,koule!B1:Q114,9,FALSE))</f>
        <v>516</v>
      </c>
      <c r="H5" s="10">
        <f>SUM(D5:G5)</f>
        <v>1730</v>
      </c>
      <c r="I5" s="74"/>
      <c r="J5" s="88"/>
      <c r="K5" s="75"/>
      <c r="L5" s="75"/>
    </row>
    <row r="6" spans="1:12" ht="12" customHeight="1">
      <c r="A6" s="140" t="s">
        <v>102</v>
      </c>
      <c r="B6" s="141" t="s">
        <v>103</v>
      </c>
      <c r="C6" s="145" t="s">
        <v>97</v>
      </c>
      <c r="D6" s="10">
        <f>VLOOKUP(C6,'60m'!B1:G52,5,FALSE)</f>
        <v>482</v>
      </c>
      <c r="E6" s="10">
        <f>VLOOKUP(C6,'800m'!B1:F107,5,FALSE)</f>
        <v>387</v>
      </c>
      <c r="F6" s="10">
        <f>MAX(VLOOKUP(C6,dálka!B1:P119,9,FALSE),VLOOKUP(C6,výška!B1:P106,14,FALSE))</f>
        <v>312</v>
      </c>
      <c r="G6" s="62">
        <f>MAX(VLOOKUP(C6,míček!B1:Q118,9,FALSE),VLOOKUP(C6,koule!B1:Q115,9,FALSE))</f>
        <v>332</v>
      </c>
      <c r="H6" s="10">
        <f>SUM(D6:G6)</f>
        <v>1513</v>
      </c>
      <c r="I6" s="76"/>
      <c r="J6" s="88"/>
      <c r="K6" s="77"/>
      <c r="L6" s="77"/>
    </row>
    <row r="7" spans="1:12" ht="12" customHeight="1">
      <c r="A7" s="138"/>
      <c r="B7" s="90"/>
      <c r="C7" s="145" t="s">
        <v>98</v>
      </c>
      <c r="D7" s="10">
        <f>VLOOKUP(C7,'60m'!B2:G53,5,FALSE)</f>
        <v>435</v>
      </c>
      <c r="E7" s="10">
        <f>VLOOKUP(C7,'800m'!B1:F108,5,FALSE)</f>
        <v>195</v>
      </c>
      <c r="F7" s="10">
        <f>MAX(VLOOKUP(C7,dálka!B1:P120,9,FALSE),VLOOKUP(C7,výška!B1:P107,14,FALSE))</f>
        <v>460</v>
      </c>
      <c r="G7" s="62">
        <f>MAX(VLOOKUP(C7,míček!B1:Q119,9,FALSE),VLOOKUP(C7,koule!B1:Q116,9,FALSE))</f>
        <v>566</v>
      </c>
      <c r="H7" s="10">
        <f>SUM(D7:G7)</f>
        <v>1656</v>
      </c>
      <c r="I7" s="74"/>
      <c r="J7" s="88"/>
      <c r="K7" s="75"/>
      <c r="L7" s="75"/>
    </row>
    <row r="8" spans="1:12" ht="12" customHeight="1" thickBot="1">
      <c r="A8" s="138"/>
      <c r="B8" s="91"/>
      <c r="C8" s="10"/>
      <c r="D8" s="10"/>
      <c r="E8" s="64"/>
      <c r="F8" s="10" t="s">
        <v>14</v>
      </c>
      <c r="G8" s="62"/>
      <c r="H8" s="154">
        <f>IF(C7=0,SUM(H3:H6),SUM(H3:H7)-MIN(H3:H7))</f>
        <v>6707</v>
      </c>
      <c r="I8" s="78"/>
      <c r="J8" s="89"/>
      <c r="K8" s="80"/>
      <c r="L8" s="80"/>
    </row>
    <row r="9" spans="1:12" ht="12" customHeight="1" thickTop="1">
      <c r="A9" s="165"/>
      <c r="B9" s="173" t="s">
        <v>60</v>
      </c>
      <c r="C9" s="88" t="s">
        <v>91</v>
      </c>
      <c r="D9" s="65">
        <f>VLOOKUP(C9,'60m'!B1:G52,5,FALSE)</f>
        <v>608</v>
      </c>
      <c r="E9" s="65">
        <f>VLOOKUP(C9,'800m'!B1:F110,5,FALSE)</f>
        <v>483</v>
      </c>
      <c r="F9" s="65">
        <f>MAX(VLOOKUP(C9,dálka!B1:P122,9,FALSE),VLOOKUP(C9,výška!B1:P109,14,FALSE))</f>
        <v>460</v>
      </c>
      <c r="G9" s="66">
        <f>MAX(VLOOKUP(C9,míček!B1:Q121,9,FALSE),VLOOKUP(C9,koule!B1:Q118,9,FALSE))</f>
        <v>268</v>
      </c>
      <c r="H9" s="10">
        <f>SUM(D9:G9)</f>
        <v>1819</v>
      </c>
      <c r="I9" s="155"/>
      <c r="J9" s="88"/>
      <c r="K9" s="81"/>
      <c r="L9" s="81"/>
    </row>
    <row r="10" spans="1:12" ht="12" customHeight="1">
      <c r="A10" s="166"/>
      <c r="B10" s="172"/>
      <c r="C10" s="88" t="s">
        <v>92</v>
      </c>
      <c r="D10" s="65">
        <f>VLOOKUP(C10,'60m'!B2:G53,5,FALSE)</f>
        <v>435</v>
      </c>
      <c r="E10" s="65">
        <f>VLOOKUP(C10,'800m'!B2:F111,5,FALSE)</f>
        <v>193</v>
      </c>
      <c r="F10" s="65">
        <f>MAX(VLOOKUP(C10,dálka!B2:P123,9,FALSE),VLOOKUP(C10,výška!B2:P110,14,FALSE))</f>
        <v>266</v>
      </c>
      <c r="G10" s="66">
        <f>MAX(VLOOKUP(C10,míček!B2:Q122,9,FALSE),VLOOKUP(C10,koule!B2:Q119,9,FALSE))</f>
        <v>250</v>
      </c>
      <c r="H10" s="10">
        <f>SUM(D10:G10)</f>
        <v>1144</v>
      </c>
      <c r="I10" s="156"/>
      <c r="J10" s="88"/>
      <c r="K10" s="82"/>
      <c r="L10" s="82"/>
    </row>
    <row r="11" spans="1:12" ht="12" customHeight="1">
      <c r="A11" s="138"/>
      <c r="B11" s="90"/>
      <c r="C11" s="88" t="s">
        <v>93</v>
      </c>
      <c r="D11" s="10">
        <f>VLOOKUP(C11,'60m'!B1:G52,5,FALSE)</f>
        <v>391</v>
      </c>
      <c r="E11" s="10">
        <f>VLOOKUP(C11,'800m'!B1:F112,5,FALSE)</f>
        <v>135</v>
      </c>
      <c r="F11" s="10">
        <f>MAX(VLOOKUP(C11,dálka!B1:P124,9,FALSE),VLOOKUP(C11,výška!B1:P111,14,FALSE))</f>
        <v>312</v>
      </c>
      <c r="G11" s="62">
        <f>MAX(VLOOKUP(C11,míček!B1:Q123,9,FALSE),VLOOKUP(C11,koule!B1:Q120,9,FALSE))</f>
        <v>243</v>
      </c>
      <c r="H11" s="10">
        <f>SUM(D11:G11)</f>
        <v>1081</v>
      </c>
      <c r="I11" s="63"/>
      <c r="J11" s="88"/>
      <c r="K11" s="82"/>
      <c r="L11" s="82"/>
    </row>
    <row r="12" spans="1:12" ht="12" customHeight="1">
      <c r="A12" s="140" t="s">
        <v>104</v>
      </c>
      <c r="B12" s="141" t="s">
        <v>103</v>
      </c>
      <c r="C12" s="88" t="s">
        <v>101</v>
      </c>
      <c r="D12" s="10">
        <f>VLOOKUP(C12,'60m'!B1:G52,5,FALSE)</f>
        <v>482</v>
      </c>
      <c r="E12" s="10">
        <f>VLOOKUP(C12,'800m'!B1:F113,5,FALSE)</f>
        <v>163</v>
      </c>
      <c r="F12" s="10">
        <f>MAX(VLOOKUP(C12,dálka!B1:P125,9,FALSE),VLOOKUP(C12,výška!B1:P112,14,FALSE))</f>
        <v>274</v>
      </c>
      <c r="G12" s="62">
        <f>MAX(VLOOKUP(C12,míček!B1:Q124,9,FALSE),VLOOKUP(C12,koule!B1:Q121,9,FALSE))</f>
        <v>222</v>
      </c>
      <c r="H12" s="10">
        <f>SUM(D12:G12)</f>
        <v>1141</v>
      </c>
      <c r="I12" s="63"/>
      <c r="J12" s="88"/>
      <c r="K12" s="84"/>
      <c r="L12" s="84"/>
    </row>
    <row r="13" spans="1:12" ht="12" customHeight="1">
      <c r="A13" s="138"/>
      <c r="B13" s="90"/>
      <c r="C13" s="88" t="s">
        <v>94</v>
      </c>
      <c r="D13" s="10">
        <f>VLOOKUP(C13,'60m'!B1:G52,5,FALSE)</f>
        <v>348</v>
      </c>
      <c r="E13" s="10">
        <f>VLOOKUP(C13,'800m'!B1:F114,5,FALSE)</f>
        <v>256</v>
      </c>
      <c r="F13" s="10">
        <f>MAX(VLOOKUP(C13,dálka!B1:P126,9,FALSE),VLOOKUP(C13,výška!B1:P113,14,FALSE))</f>
        <v>223</v>
      </c>
      <c r="G13" s="62">
        <f>MAX(VLOOKUP(C13,míček!B1:Q125,9,FALSE),VLOOKUP(C13,koule!B1:Q122,9,FALSE))</f>
        <v>483</v>
      </c>
      <c r="H13" s="10">
        <f>SUM(D13:G13)</f>
        <v>1310</v>
      </c>
      <c r="I13" s="63"/>
      <c r="J13" s="88"/>
      <c r="K13" s="82"/>
      <c r="L13" s="82"/>
    </row>
    <row r="14" spans="1:12" ht="12" customHeight="1" thickBot="1">
      <c r="A14" s="138"/>
      <c r="B14" s="90"/>
      <c r="C14" s="10"/>
      <c r="D14" s="10"/>
      <c r="E14" s="64"/>
      <c r="F14" s="67" t="s">
        <v>14</v>
      </c>
      <c r="G14" s="62"/>
      <c r="H14" s="154">
        <f>IF(C13=0,SUM(H9:H12),SUM(H9:H13)-MIN(H9:H13))</f>
        <v>5414</v>
      </c>
      <c r="I14" s="78"/>
      <c r="J14" s="75"/>
      <c r="K14" s="80"/>
      <c r="L14" s="80"/>
    </row>
    <row r="15" spans="1:12" ht="12" customHeight="1" thickTop="1">
      <c r="A15" s="165"/>
      <c r="B15" s="163" t="s">
        <v>61</v>
      </c>
      <c r="C15" s="122" t="s">
        <v>86</v>
      </c>
      <c r="D15" s="65">
        <f>VLOOKUP(C15,'60m'!B1:G52,5,FALSE)</f>
        <v>608</v>
      </c>
      <c r="E15" s="65">
        <f>VLOOKUP(C15,'800m'!B1:F116,5,FALSE)</f>
        <v>418</v>
      </c>
      <c r="F15" s="65">
        <f>MAX(VLOOKUP(C15,dálka!B1:P128,9,FALSE),VLOOKUP(C15,výška!B1:P115,14,FALSE))</f>
        <v>333</v>
      </c>
      <c r="G15" s="66">
        <f>MAX(VLOOKUP(C15,míček!B1:Q127,9,FALSE),VLOOKUP(C15,koule!B1:Q124,9,FALSE))</f>
        <v>365</v>
      </c>
      <c r="H15" s="10">
        <f>SUM(D15:G15)</f>
        <v>1724</v>
      </c>
      <c r="I15" s="72"/>
      <c r="J15" s="88"/>
      <c r="K15" s="81"/>
      <c r="L15" s="81"/>
    </row>
    <row r="16" spans="1:12" ht="12" customHeight="1">
      <c r="A16" s="166"/>
      <c r="B16" s="164"/>
      <c r="C16" s="122" t="s">
        <v>87</v>
      </c>
      <c r="D16" s="10">
        <f>VLOOKUP(C16,'60m'!B1:G52,5,FALSE)</f>
        <v>348</v>
      </c>
      <c r="E16" s="10">
        <f>VLOOKUP(C16,'800m'!B1:F117,5,FALSE)</f>
        <v>204</v>
      </c>
      <c r="F16" s="10">
        <f>MAX(VLOOKUP(C16,dálka!B1:P129,9,FALSE),VLOOKUP(C16,výška!B1:P116,14,FALSE))</f>
        <v>239</v>
      </c>
      <c r="G16" s="62">
        <f>MAX(VLOOKUP(C16,míček!B1:Q128,9,FALSE),VLOOKUP(C16,koule!B1:Q125,9,FALSE))</f>
        <v>321</v>
      </c>
      <c r="H16" s="10">
        <f>SUM(D16:G16)</f>
        <v>1112</v>
      </c>
      <c r="I16" s="74"/>
      <c r="J16" s="88"/>
      <c r="K16" s="82"/>
      <c r="L16" s="82"/>
    </row>
    <row r="17" spans="1:12" ht="12" customHeight="1">
      <c r="A17" s="138"/>
      <c r="B17" s="90"/>
      <c r="C17" s="122" t="s">
        <v>88</v>
      </c>
      <c r="D17" s="10">
        <f>VLOOKUP(C17,'60m'!B1:G52,5,FALSE)</f>
        <v>328</v>
      </c>
      <c r="E17" s="10">
        <f>VLOOKUP(C17,'800m'!B1:F118,5,FALSE)</f>
        <v>186</v>
      </c>
      <c r="F17" s="10">
        <f>MAX(VLOOKUP(C17,dálka!B1:P130,9,FALSE),VLOOKUP(C17,výška!B1:P117,14,FALSE))</f>
        <v>186</v>
      </c>
      <c r="G17" s="62">
        <f>MAX(VLOOKUP(C17,míček!B2:Q129,9,FALSE),VLOOKUP(C17,koule!B2:Q126,9,FALSE))</f>
        <v>385</v>
      </c>
      <c r="H17" s="10">
        <f>SUM(D17:G17)</f>
        <v>1085</v>
      </c>
      <c r="I17" s="74"/>
      <c r="J17" s="88"/>
      <c r="K17" s="82"/>
      <c r="L17" s="82"/>
    </row>
    <row r="18" spans="1:12" ht="12" customHeight="1">
      <c r="A18" s="140" t="s">
        <v>105</v>
      </c>
      <c r="B18" s="141" t="s">
        <v>103</v>
      </c>
      <c r="C18" s="122" t="s">
        <v>89</v>
      </c>
      <c r="D18" s="10">
        <f>VLOOKUP(C18,'60m'!B1:G52,5,FALSE)</f>
        <v>328</v>
      </c>
      <c r="E18" s="10">
        <f>VLOOKUP(C18,'800m'!B1:F119,5,FALSE)</f>
        <v>209</v>
      </c>
      <c r="F18" s="10">
        <f>MAX(VLOOKUP(C18,dálka!B1:P131,9,FALSE),VLOOKUP(C18,výška!B1:P118,14,FALSE))</f>
        <v>312</v>
      </c>
      <c r="G18" s="62">
        <f>MAX(VLOOKUP(C18,míček!B1:Q130,9,FALSE),VLOOKUP(C18,koule!B1:Q127,9,FALSE))</f>
        <v>320</v>
      </c>
      <c r="H18" s="10">
        <f>SUM(D18:G18)</f>
        <v>1169</v>
      </c>
      <c r="I18" s="76"/>
      <c r="J18" s="88"/>
      <c r="K18" s="84"/>
      <c r="L18" s="84"/>
    </row>
    <row r="19" spans="1:12" ht="12" customHeight="1">
      <c r="A19" s="138"/>
      <c r="B19" s="90"/>
      <c r="C19" s="122" t="s">
        <v>90</v>
      </c>
      <c r="D19" s="10">
        <f>VLOOKUP(C19,'60m'!B1:G52,5,FALSE)</f>
        <v>308</v>
      </c>
      <c r="E19" s="10">
        <f>VLOOKUP(C19,'800m'!B1:F120,5,FALSE)</f>
        <v>333</v>
      </c>
      <c r="F19" s="10">
        <f>MAX(VLOOKUP(C19,dálka!B1:P132,9,FALSE),VLOOKUP(C19,výška!B1:P119,14,FALSE))</f>
        <v>312</v>
      </c>
      <c r="G19" s="62">
        <f>MAX(VLOOKUP(C19,míček!B1:Q131,9,FALSE),VLOOKUP(C19,koule!B1:Q128,9,FALSE))</f>
        <v>440</v>
      </c>
      <c r="H19" s="10">
        <f>SUM(D19:G19)</f>
        <v>1393</v>
      </c>
      <c r="I19" s="74"/>
      <c r="J19" s="88"/>
      <c r="K19" s="82"/>
      <c r="L19" s="82"/>
    </row>
    <row r="20" spans="1:12" ht="12" customHeight="1" thickBot="1">
      <c r="A20" s="138"/>
      <c r="B20" s="90"/>
      <c r="C20" s="10"/>
      <c r="D20" s="10"/>
      <c r="E20" s="64"/>
      <c r="F20" s="67" t="s">
        <v>14</v>
      </c>
      <c r="G20" s="62"/>
      <c r="H20" s="154">
        <f>IF(C19=0,SUM(H15:H18),SUM(H15:H19)-MIN(H15:H19))</f>
        <v>5398</v>
      </c>
      <c r="I20" s="78"/>
      <c r="J20" s="79"/>
      <c r="K20" s="80"/>
      <c r="L20" s="80"/>
    </row>
    <row r="21" spans="1:12" ht="12" customHeight="1" thickTop="1">
      <c r="A21" s="165"/>
      <c r="B21" s="173" t="s">
        <v>65</v>
      </c>
      <c r="C21" s="122" t="s">
        <v>73</v>
      </c>
      <c r="D21" s="65">
        <f>VLOOKUP(C21,'60m'!B1:G52,5,FALSE)</f>
        <v>506</v>
      </c>
      <c r="E21" s="65">
        <f>VLOOKUP(C21,'800m'!B1:F122,5,FALSE)</f>
        <v>456</v>
      </c>
      <c r="F21" s="65">
        <f>MAX(VLOOKUP(C21,dálka!B1:P134,9,FALSE),VLOOKUP(C21,výška!B1:P121,14,FALSE))</f>
        <v>359</v>
      </c>
      <c r="G21" s="66">
        <f>MAX(VLOOKUP(C21,míček!B1:Q133,9,FALSE),VLOOKUP(C21,koule!B1:Q130,9,FALSE))</f>
        <v>428</v>
      </c>
      <c r="H21" s="10">
        <f>SUM(D21:G21)</f>
        <v>1749</v>
      </c>
      <c r="I21" s="72"/>
      <c r="J21" s="88"/>
      <c r="K21" s="81"/>
      <c r="L21" s="81"/>
    </row>
    <row r="22" spans="1:12" ht="12" customHeight="1">
      <c r="A22" s="166"/>
      <c r="B22" s="172"/>
      <c r="C22" s="122" t="s">
        <v>74</v>
      </c>
      <c r="D22" s="10">
        <f>VLOOKUP(C22,'60m'!B1:G52,5,FALSE)</f>
        <v>252</v>
      </c>
      <c r="E22" s="10">
        <f>VLOOKUP(C22,'800m'!B1:F123,5,FALSE)</f>
        <v>297</v>
      </c>
      <c r="F22" s="10">
        <f>MAX(VLOOKUP(C22,dálka!B1:P135,9,FALSE),VLOOKUP(C22,výška!B1:P122,14,FALSE))</f>
        <v>359</v>
      </c>
      <c r="G22" s="62">
        <f>MAX(VLOOKUP(C22,míček!B1:Q134,9,FALSE),VLOOKUP(C22,koule!B1:Q131,9,FALSE))</f>
        <v>181</v>
      </c>
      <c r="H22" s="10">
        <f>SUM(D22:G22)</f>
        <v>1089</v>
      </c>
      <c r="I22" s="74"/>
      <c r="J22" s="88"/>
      <c r="K22" s="82"/>
      <c r="L22" s="82"/>
    </row>
    <row r="23" spans="1:12" ht="12" customHeight="1">
      <c r="A23" s="139"/>
      <c r="B23" s="137" t="s">
        <v>59</v>
      </c>
      <c r="C23" s="122" t="s">
        <v>75</v>
      </c>
      <c r="D23" s="10">
        <f>VLOOKUP(C23,'60m'!B1:G52,5,FALSE)</f>
        <v>270</v>
      </c>
      <c r="E23" s="10">
        <f>VLOOKUP(C23,'800m'!B1:F124,5,FALSE)</f>
        <v>404</v>
      </c>
      <c r="F23" s="10">
        <f>MAX(VLOOKUP(C23,dálka!B1:P136,9,FALSE),VLOOKUP(C23,výška!B1:P123,14,FALSE))</f>
        <v>192</v>
      </c>
      <c r="G23" s="62">
        <f>MAX(VLOOKUP(C23,míček!B1:Q135,9,FALSE),VLOOKUP(C23,koule!B1:Q132,9,FALSE))</f>
        <v>315</v>
      </c>
      <c r="H23" s="10">
        <f>SUM(D23:G23)</f>
        <v>1181</v>
      </c>
      <c r="I23" s="74"/>
      <c r="J23" s="88"/>
      <c r="K23" s="82"/>
      <c r="L23" s="82"/>
    </row>
    <row r="24" spans="1:12" ht="12" customHeight="1">
      <c r="A24" s="140" t="s">
        <v>107</v>
      </c>
      <c r="B24" s="141" t="s">
        <v>103</v>
      </c>
      <c r="C24" s="122" t="s">
        <v>76</v>
      </c>
      <c r="D24" s="10">
        <v>308</v>
      </c>
      <c r="E24" s="10">
        <v>0</v>
      </c>
      <c r="F24" s="10">
        <f>MAX(VLOOKUP(C24,dálka!B1:P137,9,FALSE),VLOOKUP(C24,výška!B1:P124,14,FALSE))</f>
        <v>359</v>
      </c>
      <c r="G24" s="62">
        <f>MAX(VLOOKUP(C24,míček!B1:Q136,9,FALSE),VLOOKUP(C24,koule!B1:Q133,9,FALSE))</f>
        <v>200</v>
      </c>
      <c r="H24" s="10">
        <f>SUM(D24:G24)</f>
        <v>867</v>
      </c>
      <c r="I24" s="76"/>
      <c r="J24" s="88"/>
      <c r="K24" s="84"/>
      <c r="L24" s="84"/>
    </row>
    <row r="25" spans="1:12" ht="12" customHeight="1">
      <c r="A25" s="138"/>
      <c r="B25" s="63"/>
      <c r="C25" s="122" t="s">
        <v>100</v>
      </c>
      <c r="D25" s="10">
        <f>VLOOKUP(C25,'60m'!B1:G52,5,FALSE)</f>
        <v>369</v>
      </c>
      <c r="E25" s="10">
        <f>VLOOKUP(C25,'800m'!B1:F126,5,FALSE)</f>
        <v>129</v>
      </c>
      <c r="F25" s="10">
        <f>MAX(VLOOKUP(C25,dálka!B1:P138,9,FALSE),VLOOKUP(C25,výška!B1:P125,14,FALSE))</f>
        <v>188</v>
      </c>
      <c r="G25" s="62">
        <f>MAX(VLOOKUP(C25,míček!B1:Q137,9,FALSE),VLOOKUP(C25,koule!B1:Q134,9,FALSE))</f>
        <v>414</v>
      </c>
      <c r="H25" s="10">
        <f>SUM(D25:G25)</f>
        <v>1100</v>
      </c>
      <c r="I25" s="74"/>
      <c r="J25" s="88"/>
      <c r="K25" s="82"/>
      <c r="L25" s="82"/>
    </row>
    <row r="26" spans="1:12" ht="12" customHeight="1" thickBot="1">
      <c r="A26" s="85"/>
      <c r="B26" s="63"/>
      <c r="C26" s="10"/>
      <c r="D26" s="10"/>
      <c r="E26" s="64"/>
      <c r="F26" s="67" t="s">
        <v>14</v>
      </c>
      <c r="G26" s="62"/>
      <c r="H26" s="154">
        <f>IF(C25=0,SUM(H21:H24),SUM(H21:H25)-MIN(H21:H25))</f>
        <v>5119</v>
      </c>
      <c r="I26" s="78"/>
      <c r="J26" s="75"/>
      <c r="K26" s="80"/>
      <c r="L26" s="80"/>
    </row>
    <row r="27" spans="1:12" ht="12" customHeight="1" thickTop="1">
      <c r="A27" s="157"/>
      <c r="B27" s="173" t="s">
        <v>82</v>
      </c>
      <c r="C27" s="122" t="s">
        <v>67</v>
      </c>
      <c r="D27" s="65">
        <f>VLOOKUP(C27,'60m'!B1:G52,5,FALSE)</f>
        <v>531</v>
      </c>
      <c r="E27" s="65">
        <f>VLOOKUP(C27,'800m'!B1:F128,5,FALSE)</f>
        <v>147</v>
      </c>
      <c r="F27" s="65">
        <f>MAX(VLOOKUP(C27,dálka!B1:P140,9,FALSE),VLOOKUP(C27,výška!B1:P127,14,FALSE))</f>
        <v>409</v>
      </c>
      <c r="G27" s="66">
        <f>MAX(VLOOKUP(C27,míček!B1:Q139,9,FALSE),VLOOKUP(C27,koule!B1:Q136,9,FALSE))</f>
        <v>335</v>
      </c>
      <c r="H27" s="10">
        <f>SUM(D27:G27)</f>
        <v>1422</v>
      </c>
      <c r="I27" s="72"/>
      <c r="J27" s="73"/>
      <c r="K27" s="81"/>
      <c r="L27" s="81"/>
    </row>
    <row r="28" spans="1:12" ht="12" customHeight="1">
      <c r="A28" s="158"/>
      <c r="B28" s="172"/>
      <c r="C28" s="122" t="s">
        <v>68</v>
      </c>
      <c r="D28" s="10">
        <f>VLOOKUP(C28,'60m'!B1:G52,5,FALSE)</f>
        <v>458</v>
      </c>
      <c r="E28" s="10">
        <f>VLOOKUP(C28,'800m'!B1:F129,5,FALSE)</f>
        <v>443</v>
      </c>
      <c r="F28" s="10">
        <f>MAX(VLOOKUP(C28,dálka!B1:P141,9,FALSE),VLOOKUP(C28,výška!B1:P128,14,FALSE))</f>
        <v>409</v>
      </c>
      <c r="G28" s="62">
        <f>MAX(VLOOKUP(C28,míček!B1:Q140,9,FALSE),VLOOKUP(C28,koule!B1:Q137,9,FALSE))</f>
        <v>415</v>
      </c>
      <c r="H28" s="10">
        <f>SUM(D28:G28)</f>
        <v>1725</v>
      </c>
      <c r="I28" s="74">
        <f>I27</f>
        <v>0</v>
      </c>
      <c r="J28" s="75"/>
      <c r="K28" s="82"/>
      <c r="L28" s="82"/>
    </row>
    <row r="29" spans="1:12" ht="12" customHeight="1">
      <c r="A29" s="85"/>
      <c r="B29" s="137" t="s">
        <v>59</v>
      </c>
      <c r="C29" s="122" t="s">
        <v>69</v>
      </c>
      <c r="D29" s="10">
        <f>VLOOKUP(C29,'60m'!B1:G52,5,FALSE)</f>
        <v>482</v>
      </c>
      <c r="E29" s="10">
        <f>VLOOKUP(C29,'800m'!B1:F130,5,FALSE)</f>
        <v>279</v>
      </c>
      <c r="F29" s="10">
        <f>MAX(VLOOKUP(C29,dálka!B1:P142,9,FALSE),VLOOKUP(C29,výška!B1:P129,14,FALSE))</f>
        <v>294</v>
      </c>
      <c r="G29" s="62">
        <f>MAX(VLOOKUP(C29,míček!B1:Q141,9,FALSE),VLOOKUP(C29,koule!B1:Q138,9,FALSE))</f>
        <v>167</v>
      </c>
      <c r="H29" s="10">
        <f>SUM(D29:G29)</f>
        <v>1222</v>
      </c>
      <c r="I29" s="74">
        <f>I27</f>
        <v>0</v>
      </c>
      <c r="J29" s="75"/>
      <c r="K29" s="82"/>
      <c r="L29" s="82"/>
    </row>
    <row r="30" spans="1:12" ht="12" customHeight="1">
      <c r="A30" s="140" t="s">
        <v>106</v>
      </c>
      <c r="B30" s="141" t="s">
        <v>103</v>
      </c>
      <c r="C30" s="122" t="s">
        <v>70</v>
      </c>
      <c r="D30" s="10">
        <f>VLOOKUP(C30,'60m'!B1:G52,5,FALSE)</f>
        <v>369</v>
      </c>
      <c r="E30" s="10">
        <f>VLOOKUP(C30,'800m'!B1:F131,5,FALSE)</f>
        <v>101</v>
      </c>
      <c r="F30" s="10">
        <f>MAX(VLOOKUP(C30,dálka!B1:P143,9,FALSE),VLOOKUP(C30,výška!B1:P130,14,FALSE))</f>
        <v>194</v>
      </c>
      <c r="G30" s="62">
        <f>MAX(VLOOKUP(C30,míček!B1:Q142,9,FALSE),VLOOKUP(C30,koule!B1:Q139,9,FALSE))</f>
        <v>297</v>
      </c>
      <c r="H30" s="10">
        <f>SUM(D30:G30)</f>
        <v>961</v>
      </c>
      <c r="I30" s="76">
        <f>I27</f>
        <v>0</v>
      </c>
      <c r="J30" s="77"/>
      <c r="K30" s="84"/>
      <c r="L30" s="84"/>
    </row>
    <row r="31" spans="1:12" ht="12" customHeight="1">
      <c r="A31" s="85"/>
      <c r="B31" s="63"/>
      <c r="C31" s="122" t="s">
        <v>71</v>
      </c>
      <c r="D31" s="10">
        <f>VLOOKUP(C31,'60m'!B1:G52,5,FALSE)</f>
        <v>435</v>
      </c>
      <c r="E31" s="10">
        <f>VLOOKUP(C31,'800m'!B1:F132,5,FALSE)</f>
        <v>34</v>
      </c>
      <c r="F31" s="10">
        <f>MAX(VLOOKUP(C31,dálka!B1:P144,9,FALSE),VLOOKUP(C31,výška!B1:P131,14,FALSE))</f>
        <v>159</v>
      </c>
      <c r="G31" s="62">
        <f>MAX(VLOOKUP(C31,míček!B1:Q143,9,FALSE),VLOOKUP(C31,koule!B1:Q140,9,FALSE))</f>
        <v>193</v>
      </c>
      <c r="H31" s="10">
        <f>SUM(D31:G31)</f>
        <v>821</v>
      </c>
      <c r="I31" s="74">
        <f>I27</f>
        <v>0</v>
      </c>
      <c r="J31" s="75"/>
      <c r="K31" s="82"/>
      <c r="L31" s="82"/>
    </row>
    <row r="32" spans="1:12" ht="12" customHeight="1" thickBot="1">
      <c r="A32" s="85"/>
      <c r="B32" s="63"/>
      <c r="C32" s="10"/>
      <c r="D32" s="10"/>
      <c r="E32" s="64"/>
      <c r="F32" s="67" t="s">
        <v>14</v>
      </c>
      <c r="G32" s="62"/>
      <c r="H32" s="154">
        <f>IF(C31=0,SUM(H27:H30),SUM(H27:H31)-MIN(H27:H31))</f>
        <v>5330</v>
      </c>
      <c r="I32" s="78">
        <f>I27</f>
        <v>0</v>
      </c>
      <c r="J32" s="79"/>
      <c r="K32" s="80"/>
      <c r="L32" s="80"/>
    </row>
    <row r="33" spans="1:12" ht="12" customHeight="1" thickTop="1">
      <c r="A33" s="157"/>
      <c r="B33" s="173" t="s">
        <v>84</v>
      </c>
      <c r="C33" s="87" t="s">
        <v>77</v>
      </c>
      <c r="D33" s="65">
        <f>VLOOKUP(C33,'60m'!B1:G52,5,FALSE)</f>
        <v>556</v>
      </c>
      <c r="E33" s="65">
        <f>VLOOKUP(C33,'800m'!B1:F134,5,FALSE)</f>
        <v>329</v>
      </c>
      <c r="F33" s="65">
        <f>MAX(VLOOKUP(C33,dálka!B1:P146,9,FALSE),VLOOKUP(C33,výška!B1:P133,14,FALSE))</f>
        <v>266</v>
      </c>
      <c r="G33" s="66">
        <f>MAX(VLOOKUP(C33,míček!B1:Q145,9,FALSE),VLOOKUP(C33,koule!B1:Q142,9,FALSE))</f>
        <v>348</v>
      </c>
      <c r="H33" s="10">
        <f>SUM(D33:G33)</f>
        <v>1499</v>
      </c>
      <c r="I33" s="72"/>
      <c r="J33" s="75"/>
      <c r="K33" s="81"/>
      <c r="L33" s="81"/>
    </row>
    <row r="34" spans="1:12" ht="12" customHeight="1">
      <c r="A34" s="158"/>
      <c r="B34" s="172"/>
      <c r="C34" s="87" t="s">
        <v>78</v>
      </c>
      <c r="D34" s="10">
        <f>VLOOKUP(C34,'60m'!B1:G52,5,FALSE)</f>
        <v>328</v>
      </c>
      <c r="E34" s="10">
        <f>VLOOKUP(C34,'800m'!B1:F135,5,FALSE)</f>
        <v>262</v>
      </c>
      <c r="F34" s="10">
        <f>MAX(VLOOKUP(C34,dálka!B1:P147,9,FALSE),VLOOKUP(C34,výška!B1:P134,14,FALSE))</f>
        <v>244</v>
      </c>
      <c r="G34" s="62">
        <f>MAX(VLOOKUP(C34,míček!B1:Q146,9,FALSE),VLOOKUP(C34,koule!B1:Q143,9,FALSE))</f>
        <v>280</v>
      </c>
      <c r="H34" s="10">
        <f>SUM(D34:G34)</f>
        <v>1114</v>
      </c>
      <c r="I34" s="74">
        <f>I33</f>
        <v>0</v>
      </c>
      <c r="J34" s="75"/>
      <c r="K34" s="82"/>
      <c r="L34" s="82"/>
    </row>
    <row r="35" spans="1:12" ht="12" customHeight="1">
      <c r="A35" s="85"/>
      <c r="B35" s="137" t="s">
        <v>83</v>
      </c>
      <c r="C35" s="87" t="s">
        <v>79</v>
      </c>
      <c r="D35" s="10">
        <f>VLOOKUP(C35,'60m'!B1:G52,5,FALSE)</f>
        <v>270</v>
      </c>
      <c r="E35" s="10">
        <f>VLOOKUP(C35,'800m'!B1:F136,5,FALSE)</f>
        <v>158</v>
      </c>
      <c r="F35" s="10">
        <f>MAX(VLOOKUP(C35,dálka!B1:P148,9,FALSE),VLOOKUP(C35,výška!B1:P135,14,FALSE))</f>
        <v>212</v>
      </c>
      <c r="G35" s="62">
        <f>MAX(VLOOKUP(C35,míček!B1:Q147,9,FALSE),VLOOKUP(C35,koule!B1:Q144,9,FALSE))</f>
        <v>337</v>
      </c>
      <c r="H35" s="10">
        <f>SUM(D35:G35)</f>
        <v>977</v>
      </c>
      <c r="I35" s="74">
        <f>I33</f>
        <v>0</v>
      </c>
      <c r="J35" s="83"/>
      <c r="K35" s="82"/>
      <c r="L35" s="82"/>
    </row>
    <row r="36" spans="1:12" ht="12" customHeight="1">
      <c r="A36" s="140" t="s">
        <v>108</v>
      </c>
      <c r="B36" s="141" t="s">
        <v>103</v>
      </c>
      <c r="C36" s="87" t="s">
        <v>80</v>
      </c>
      <c r="D36" s="10">
        <f>VLOOKUP(C36,'60m'!B1:G52,5,FALSE)</f>
        <v>270</v>
      </c>
      <c r="E36" s="10">
        <f>VLOOKUP(C36,'800m'!B1:F137,5,FALSE)</f>
        <v>0</v>
      </c>
      <c r="F36" s="10">
        <f>MAX(VLOOKUP(C36,dálka!B1:P149,9,FALSE),VLOOKUP(C36,výška!B1:P136,14,FALSE))</f>
        <v>0</v>
      </c>
      <c r="G36" s="62">
        <f>MAX(VLOOKUP(C36,míček!B1:Q148,9,FALSE),VLOOKUP(C36,koule!B1:Q145,9,FALSE))</f>
        <v>142</v>
      </c>
      <c r="H36" s="10">
        <f>SUM(D36:G36)</f>
        <v>412</v>
      </c>
      <c r="I36" s="76">
        <f>I33</f>
        <v>0</v>
      </c>
      <c r="J36" s="75"/>
      <c r="K36" s="84"/>
      <c r="L36" s="84"/>
    </row>
    <row r="37" spans="1:12" ht="12" customHeight="1">
      <c r="A37" s="85"/>
      <c r="B37" s="63"/>
      <c r="C37" s="87" t="s">
        <v>85</v>
      </c>
      <c r="D37" s="10">
        <f>VLOOKUP(C37,'60m'!B1:G52,5,FALSE)</f>
        <v>308</v>
      </c>
      <c r="E37" s="10">
        <f>VLOOKUP(C37,'800m'!B1:F138,5,FALSE)</f>
        <v>0</v>
      </c>
      <c r="F37" s="10">
        <f>MAX(VLOOKUP(C37,dálka!B1:P150,9,FALSE),VLOOKUP(C37,výška!B1:P137,14,FALSE))</f>
        <v>359</v>
      </c>
      <c r="G37" s="62">
        <f>MAX(VLOOKUP(C37,míček!B1:Q149,9,FALSE),VLOOKUP(C37,koule!B1:Q146,9,FALSE))</f>
        <v>271</v>
      </c>
      <c r="H37" s="10">
        <f>SUM(D37:G37)</f>
        <v>938</v>
      </c>
      <c r="I37" s="74">
        <f>I33</f>
        <v>0</v>
      </c>
      <c r="J37" s="75"/>
      <c r="K37" s="82"/>
      <c r="L37" s="82"/>
    </row>
    <row r="38" spans="1:12" ht="12" customHeight="1" thickBot="1">
      <c r="A38" s="85"/>
      <c r="B38" s="63"/>
      <c r="C38" s="10"/>
      <c r="D38" s="10"/>
      <c r="E38" s="64"/>
      <c r="F38" s="67" t="s">
        <v>14</v>
      </c>
      <c r="G38" s="62"/>
      <c r="H38" s="154">
        <f>IF(C37=0,SUM(H33:H36),SUM(H33:H37)-MIN(H33:H37))</f>
        <v>4528</v>
      </c>
      <c r="I38" s="78">
        <f>I33</f>
        <v>0</v>
      </c>
      <c r="J38" s="75"/>
      <c r="K38" s="80"/>
      <c r="L38" s="80"/>
    </row>
    <row r="39" spans="1:12" ht="12" customHeight="1" thickTop="1">
      <c r="A39" s="157"/>
      <c r="B39" s="161"/>
      <c r="C39" s="96"/>
      <c r="D39" s="65" t="e">
        <f>VLOOKUP(C39,'60m'!B1:G52,5,FALSE)</f>
        <v>#N/A</v>
      </c>
      <c r="E39" s="65" t="e">
        <f>VLOOKUP(C39,'800m'!B1:F140,5,FALSE)</f>
        <v>#N/A</v>
      </c>
      <c r="F39" s="65">
        <f>MAX(VLOOKUP(C39,dálka!B1:P152,9,FALSE),VLOOKUP(C39,výška!B1:P139,14,FALSE))</f>
        <v>0</v>
      </c>
      <c r="G39" s="66">
        <f>MAX(VLOOKUP(C39,míček!B1:Q151,9,FALSE),VLOOKUP(C39,koule!B1:Q148,9,FALSE))</f>
        <v>0</v>
      </c>
      <c r="H39" s="10" t="e">
        <f>SUM(D39:G39)</f>
        <v>#N/A</v>
      </c>
      <c r="I39" s="72"/>
      <c r="J39" s="73"/>
      <c r="K39" s="81"/>
      <c r="L39" s="81"/>
    </row>
    <row r="40" spans="1:12" ht="12" customHeight="1">
      <c r="A40" s="158"/>
      <c r="B40" s="162"/>
      <c r="C40" s="96"/>
      <c r="D40" s="10" t="e">
        <f>VLOOKUP(C40,'60m'!B1:G52,5,FALSE)</f>
        <v>#N/A</v>
      </c>
      <c r="E40" s="10" t="e">
        <f>VLOOKUP(C40,'800m'!B1:F141,5,FALSE)</f>
        <v>#N/A</v>
      </c>
      <c r="F40" s="10">
        <f>MAX(VLOOKUP(C40,dálka!B1:P153,9,FALSE),VLOOKUP(C40,výška!B1:P140,14,FALSE))</f>
        <v>0</v>
      </c>
      <c r="G40" s="62">
        <f>MAX(VLOOKUP(C40,míček!B1:Q152,9,FALSE),VLOOKUP(C40,koule!B1:Q149,9,FALSE))</f>
        <v>0</v>
      </c>
      <c r="H40" s="10" t="e">
        <f>SUM(D40:G40)</f>
        <v>#N/A</v>
      </c>
      <c r="I40" s="74">
        <f>I39</f>
        <v>0</v>
      </c>
      <c r="J40" s="75"/>
      <c r="K40" s="82"/>
      <c r="L40" s="82"/>
    </row>
    <row r="41" spans="1:12" ht="12" customHeight="1">
      <c r="A41" s="85"/>
      <c r="B41" s="63"/>
      <c r="C41" s="96"/>
      <c r="D41" s="10" t="e">
        <f>VLOOKUP(C41,'60m'!B1:G52,5,FALSE)</f>
        <v>#N/A</v>
      </c>
      <c r="E41" s="10" t="e">
        <f>VLOOKUP(C41,'800m'!B1:F142,5,FALSE)</f>
        <v>#N/A</v>
      </c>
      <c r="F41" s="10">
        <f>MAX(VLOOKUP(C41,dálka!B1:P154,9,FALSE),VLOOKUP(C41,výška!B1:P141,14,FALSE))</f>
        <v>0</v>
      </c>
      <c r="G41" s="62">
        <f>MAX(VLOOKUP(C41,míček!B1:Q153,9,FALSE),VLOOKUP(C41,koule!B1:Q150,9,FALSE))</f>
        <v>0</v>
      </c>
      <c r="H41" s="10" t="e">
        <f>SUM(D41:G41)</f>
        <v>#N/A</v>
      </c>
      <c r="I41" s="74">
        <f>I39</f>
        <v>0</v>
      </c>
      <c r="J41" s="75"/>
      <c r="K41" s="82"/>
      <c r="L41" s="82"/>
    </row>
    <row r="42" spans="1:12" ht="12" customHeight="1">
      <c r="A42" s="85"/>
      <c r="B42" s="63"/>
      <c r="C42" s="96"/>
      <c r="D42" s="10" t="e">
        <f>VLOOKUP(C42,'60m'!B1:G52,5,FALSE)</f>
        <v>#N/A</v>
      </c>
      <c r="E42" s="10" t="e">
        <f>VLOOKUP(C42,'800m'!B1:F143,5,FALSE)</f>
        <v>#N/A</v>
      </c>
      <c r="F42" s="10">
        <f>MAX(VLOOKUP(C42,dálka!B1:P155,9,FALSE),VLOOKUP(C42,výška!B1:P142,14,FALSE))</f>
        <v>0</v>
      </c>
      <c r="G42" s="62">
        <f>MAX(VLOOKUP(C42,míček!B1:Q154,9,FALSE),VLOOKUP(C42,koule!B1:Q151,9,FALSE))</f>
        <v>0</v>
      </c>
      <c r="H42" s="10" t="e">
        <f>SUM(D42:G42)</f>
        <v>#N/A</v>
      </c>
      <c r="I42" s="76">
        <f>I39</f>
        <v>0</v>
      </c>
      <c r="J42" s="77"/>
      <c r="K42" s="84"/>
      <c r="L42" s="84"/>
    </row>
    <row r="43" spans="1:12" ht="12" customHeight="1">
      <c r="A43" s="85"/>
      <c r="B43" s="63"/>
      <c r="C43" s="96"/>
      <c r="D43" s="10" t="e">
        <f>VLOOKUP(C43,'60m'!B1:G52,5,FALSE)</f>
        <v>#N/A</v>
      </c>
      <c r="E43" s="10" t="e">
        <f>VLOOKUP(C43,'800m'!B1:F144,5,FALSE)</f>
        <v>#N/A</v>
      </c>
      <c r="F43" s="10">
        <f>MAX(VLOOKUP(C43,dálka!B1:P156,9,FALSE),VLOOKUP(C43,výška!B1:P143,14,FALSE))</f>
        <v>0</v>
      </c>
      <c r="G43" s="62">
        <f>MAX(VLOOKUP(C43,míček!B1:Q155,9,FALSE),VLOOKUP(C43,koule!B1:Q152,9,FALSE))</f>
        <v>0</v>
      </c>
      <c r="H43" s="10" t="e">
        <f>SUM(D43:G43)</f>
        <v>#N/A</v>
      </c>
      <c r="I43" s="74">
        <f>I39</f>
        <v>0</v>
      </c>
      <c r="J43" s="75"/>
      <c r="K43" s="82"/>
      <c r="L43" s="82"/>
    </row>
    <row r="44" spans="1:12" ht="12" customHeight="1" thickBot="1">
      <c r="A44" s="85"/>
      <c r="B44" s="63"/>
      <c r="C44" s="10"/>
      <c r="D44" s="65"/>
      <c r="E44" s="64"/>
      <c r="F44" s="67" t="s">
        <v>14</v>
      </c>
      <c r="G44" s="62"/>
      <c r="H44" s="59" t="e">
        <f>IF(C43=0,SUM(H39:H42),SUM(H39:H43)-MIN(H39:H43))</f>
        <v>#N/A</v>
      </c>
      <c r="I44" s="78">
        <f>I39</f>
        <v>0</v>
      </c>
      <c r="J44" s="79"/>
      <c r="K44" s="80"/>
      <c r="L44" s="80"/>
    </row>
    <row r="45" spans="1:12" ht="12" customHeight="1" thickTop="1">
      <c r="A45" s="157"/>
      <c r="B45" s="159"/>
      <c r="C45" s="96"/>
      <c r="D45" s="10" t="e">
        <f>VLOOKUP(C45,'60m'!B6:G57,5,FALSE)</f>
        <v>#N/A</v>
      </c>
      <c r="E45" s="65" t="e">
        <f>VLOOKUP(C45,'800m'!B1:F146,5,FALSE)</f>
        <v>#N/A</v>
      </c>
      <c r="F45" s="65">
        <f>MAX(VLOOKUP(C45,dálka!B1:P158,9,FALSE),VLOOKUP(C45,výška!B1:P145,14,FALSE))</f>
        <v>0</v>
      </c>
      <c r="G45" s="66"/>
      <c r="H45" s="10" t="e">
        <f>SUM(D45:G45)</f>
        <v>#N/A</v>
      </c>
      <c r="I45" s="72"/>
      <c r="J45" s="73"/>
      <c r="K45" s="81"/>
      <c r="L45" s="81"/>
    </row>
    <row r="46" spans="1:12" ht="12" customHeight="1">
      <c r="A46" s="158"/>
      <c r="B46" s="160"/>
      <c r="C46" s="96"/>
      <c r="D46" s="10" t="e">
        <f>VLOOKUP(C46,'60m'!B6:G57,5,FALSE)</f>
        <v>#N/A</v>
      </c>
      <c r="E46" s="10" t="e">
        <f>VLOOKUP(C46,'800m'!B1:F147,5,FALSE)</f>
        <v>#N/A</v>
      </c>
      <c r="F46" s="10">
        <f>MAX(VLOOKUP(C46,dálka!B1:P159,9,FALSE),VLOOKUP(C46,výška!B1:P146,14,FALSE))</f>
        <v>0</v>
      </c>
      <c r="G46" s="62">
        <f>MAX(VLOOKUP(C46,míček!B1:Q158,9,FALSE),VLOOKUP(C46,koule!B1:Q155,9,FALSE))</f>
        <v>0</v>
      </c>
      <c r="H46" s="10" t="e">
        <f>SUM(D46:G46)</f>
        <v>#N/A</v>
      </c>
      <c r="I46" s="74">
        <f>I45</f>
        <v>0</v>
      </c>
      <c r="J46" s="75"/>
      <c r="K46" s="82"/>
      <c r="L46" s="82"/>
    </row>
    <row r="47" spans="1:12" ht="12" customHeight="1">
      <c r="A47" s="85"/>
      <c r="B47" s="63"/>
      <c r="C47" s="96"/>
      <c r="D47" s="10" t="e">
        <f>VLOOKUP(C47,'60m'!B6:G57,5,FALSE)</f>
        <v>#N/A</v>
      </c>
      <c r="E47" s="10" t="e">
        <f>VLOOKUP(C47,'800m'!B1:F148,5,FALSE)</f>
        <v>#N/A</v>
      </c>
      <c r="F47" s="10">
        <f>MAX(VLOOKUP(C47,dálka!B1:P160,9,FALSE),VLOOKUP(C47,výška!B1:P147,14,FALSE))</f>
        <v>0</v>
      </c>
      <c r="G47" s="62">
        <f>MAX(VLOOKUP(C47,míček!B1:Q159,9,FALSE),VLOOKUP(C47,koule!B1:Q156,9,FALSE))</f>
        <v>0</v>
      </c>
      <c r="H47" s="10" t="e">
        <f>SUM(D47:G47)</f>
        <v>#N/A</v>
      </c>
      <c r="I47" s="74">
        <f>I45</f>
        <v>0</v>
      </c>
      <c r="J47" s="83"/>
      <c r="K47" s="82"/>
      <c r="L47" s="82"/>
    </row>
    <row r="48" spans="1:12" ht="12" customHeight="1">
      <c r="A48" s="85"/>
      <c r="B48" s="63"/>
      <c r="C48" s="96"/>
      <c r="D48" s="10" t="e">
        <f>VLOOKUP(C48,'60m'!B6:G57,5,FALSE)</f>
        <v>#N/A</v>
      </c>
      <c r="E48" s="10" t="e">
        <f>VLOOKUP(C48,'800m'!B1:F149,5,FALSE)</f>
        <v>#N/A</v>
      </c>
      <c r="F48" s="10">
        <f>MAX(VLOOKUP(C48,dálka!B1:P161,9,FALSE),VLOOKUP(C48,výška!B1:P148,14,FALSE))</f>
        <v>0</v>
      </c>
      <c r="G48" s="62">
        <f>MAX(VLOOKUP(C48,míček!B1:Q160,9,FALSE),VLOOKUP(C48,koule!B1:Q157,9,FALSE))</f>
        <v>0</v>
      </c>
      <c r="H48" s="10" t="e">
        <f>SUM(D48:G48)</f>
        <v>#N/A</v>
      </c>
      <c r="I48" s="76">
        <f>I45</f>
        <v>0</v>
      </c>
      <c r="J48" s="75"/>
      <c r="K48" s="84"/>
      <c r="L48" s="84"/>
    </row>
    <row r="49" spans="1:12" ht="12" customHeight="1">
      <c r="A49" s="85"/>
      <c r="B49" s="63"/>
      <c r="C49" s="96"/>
      <c r="D49" s="65" t="e">
        <f>VLOOKUP(C49,'60m'!B11:G62,5,FALSE)</f>
        <v>#N/A</v>
      </c>
      <c r="E49" s="10" t="e">
        <f>VLOOKUP(C49,'800m'!B1:F150,5,FALSE)</f>
        <v>#N/A</v>
      </c>
      <c r="F49" s="10">
        <f>MAX(VLOOKUP(C49,dálka!B1:P162,9,FALSE),VLOOKUP(C49,výška!B1:P149,14,FALSE))</f>
        <v>0</v>
      </c>
      <c r="G49" s="62">
        <f>MAX(VLOOKUP(C49,míček!B1:Q161,9,FALSE),VLOOKUP(C49,koule!B1:Q158,9,FALSE))</f>
        <v>0</v>
      </c>
      <c r="H49" s="10" t="e">
        <f>SUM(D49:G49)</f>
        <v>#N/A</v>
      </c>
      <c r="I49" s="74">
        <f>I45</f>
        <v>0</v>
      </c>
      <c r="J49" s="75"/>
      <c r="K49" s="82"/>
      <c r="L49" s="82"/>
    </row>
    <row r="50" spans="1:12" ht="12" customHeight="1" thickBot="1">
      <c r="A50" s="86"/>
      <c r="B50" s="68"/>
      <c r="C50" s="69"/>
      <c r="D50" s="69"/>
      <c r="E50" s="70"/>
      <c r="F50" s="69" t="s">
        <v>14</v>
      </c>
      <c r="G50" s="71"/>
      <c r="H50" s="59" t="e">
        <f>IF(C49=0,SUM(H45:H48),SUM(H45:H49)-MIN(H45:H49))</f>
        <v>#N/A</v>
      </c>
      <c r="I50" s="78">
        <f>I45</f>
        <v>0</v>
      </c>
      <c r="J50" s="79"/>
      <c r="K50" s="80"/>
      <c r="L50" s="80"/>
    </row>
    <row r="51" spans="1:10" ht="12" customHeight="1" hidden="1">
      <c r="A51" s="2"/>
      <c r="B51" s="2"/>
      <c r="C51" s="1"/>
      <c r="D51" s="1"/>
      <c r="E51" s="1"/>
      <c r="F51" s="1"/>
      <c r="G51" s="1"/>
      <c r="H51" s="3"/>
      <c r="I51" s="1"/>
      <c r="J51" s="1"/>
    </row>
    <row r="52" spans="1:10" ht="12" customHeight="1" hidden="1">
      <c r="A52" s="4"/>
      <c r="B52" s="5"/>
      <c r="C52" s="1"/>
      <c r="D52" s="1"/>
      <c r="E52" s="1"/>
      <c r="F52" s="1"/>
      <c r="G52" s="1"/>
      <c r="H52" s="3"/>
      <c r="I52" s="1"/>
      <c r="J52" s="1"/>
    </row>
    <row r="53" spans="1:10" ht="12" customHeight="1" hidden="1">
      <c r="A53" s="2"/>
      <c r="B53" s="2"/>
      <c r="C53" s="1"/>
      <c r="D53" s="1"/>
      <c r="E53" s="1"/>
      <c r="F53" s="1"/>
      <c r="G53" s="1"/>
      <c r="H53" s="3"/>
      <c r="I53" s="1"/>
      <c r="J53" s="1"/>
    </row>
    <row r="54" spans="1:10" ht="12" customHeight="1" hidden="1">
      <c r="A54" s="2"/>
      <c r="B54" s="2"/>
      <c r="C54" s="1"/>
      <c r="D54" s="1"/>
      <c r="E54" s="1"/>
      <c r="F54" s="1"/>
      <c r="G54" s="1"/>
      <c r="H54" s="1"/>
      <c r="I54" s="1"/>
      <c r="J54" s="1"/>
    </row>
    <row r="55" spans="1:10" ht="12" customHeight="1">
      <c r="A55" s="157"/>
      <c r="B55" s="161"/>
      <c r="C55" s="122"/>
      <c r="D55" s="65" t="e">
        <f>VLOOKUP(C55,'60m'!B17:G68,5,FALSE)</f>
        <v>#N/A</v>
      </c>
      <c r="E55" s="65" t="e">
        <f>VLOOKUP(C55,'800m'!B17:F156,5,FALSE)</f>
        <v>#N/A</v>
      </c>
      <c r="F55" s="65">
        <f>MAX(VLOOKUP(C55,dálka!B17:P168,9,FALSE),VLOOKUP(C55,výška!B17:P155,14,FALSE))</f>
        <v>0</v>
      </c>
      <c r="G55" s="66">
        <f>MAX(VLOOKUP(C55,míček!B17:Q167,9,FALSE),VLOOKUP(C55,koule!B17:Q164,9,FALSE))</f>
        <v>0</v>
      </c>
      <c r="H55" s="10" t="e">
        <f>SUM(D55:G55)</f>
        <v>#N/A</v>
      </c>
      <c r="J55" s="1"/>
    </row>
    <row r="56" spans="1:10" ht="12" customHeight="1">
      <c r="A56" s="158"/>
      <c r="B56" s="162"/>
      <c r="C56" s="122"/>
      <c r="D56" s="10" t="e">
        <f>VLOOKUP(C56,'60m'!B17:G68,5,FALSE)</f>
        <v>#N/A</v>
      </c>
      <c r="E56" s="10" t="e">
        <f>VLOOKUP(C56,'800m'!B17:F157,5,FALSE)</f>
        <v>#N/A</v>
      </c>
      <c r="F56" s="10">
        <f>MAX(VLOOKUP(C56,dálka!B17:P169,9,FALSE),VLOOKUP(C56,výška!B17:P156,14,FALSE))</f>
        <v>0</v>
      </c>
      <c r="G56" s="62">
        <f>MAX(VLOOKUP(C56,míček!B17:Q168,9,FALSE),VLOOKUP(C56,koule!B17:Q165,9,FALSE))</f>
        <v>0</v>
      </c>
      <c r="H56" s="10" t="e">
        <f>SUM(D56:G56)</f>
        <v>#N/A</v>
      </c>
      <c r="J56" s="1"/>
    </row>
    <row r="57" spans="1:10" ht="12" customHeight="1">
      <c r="A57" s="85"/>
      <c r="B57" s="63"/>
      <c r="C57" s="122"/>
      <c r="D57" s="10" t="e">
        <f>VLOOKUP(C57,'60m'!B17:G68,5,FALSE)</f>
        <v>#N/A</v>
      </c>
      <c r="E57" s="10" t="e">
        <f>VLOOKUP(C57,'800m'!B17:F158,5,FALSE)</f>
        <v>#N/A</v>
      </c>
      <c r="F57" s="10">
        <f>MAX(VLOOKUP(C57,dálka!B17:P170,9,FALSE),VLOOKUP(C57,výška!B17:P157,14,FALSE))</f>
        <v>0</v>
      </c>
      <c r="G57" s="62">
        <f>MAX(VLOOKUP(C57,míček!B17:Q169,9,FALSE),VLOOKUP(C57,koule!B17:Q166,9,FALSE))</f>
        <v>0</v>
      </c>
      <c r="H57" s="10" t="e">
        <f>SUM(D57:G57)</f>
        <v>#N/A</v>
      </c>
      <c r="J57" s="1"/>
    </row>
    <row r="58" spans="1:10" ht="12" customHeight="1">
      <c r="A58" s="85"/>
      <c r="B58" s="63"/>
      <c r="C58" s="122"/>
      <c r="D58" s="10" t="e">
        <f>VLOOKUP(C58,'60m'!B17:G68,5,FALSE)</f>
        <v>#N/A</v>
      </c>
      <c r="E58" s="10" t="e">
        <f>VLOOKUP(C58,'800m'!B17:F159,5,FALSE)</f>
        <v>#N/A</v>
      </c>
      <c r="F58" s="10">
        <f>MAX(VLOOKUP(C58,dálka!B17:P171,9,FALSE),VLOOKUP(C58,výška!B17:P158,14,FALSE))</f>
        <v>0</v>
      </c>
      <c r="G58" s="62">
        <f>MAX(VLOOKUP(C58,míček!B17:Q170,9,FALSE),VLOOKUP(C58,koule!B17:Q167,9,FALSE))</f>
        <v>0</v>
      </c>
      <c r="H58" s="10" t="e">
        <f>SUM(D58:G58)</f>
        <v>#N/A</v>
      </c>
      <c r="J58" s="1"/>
    </row>
    <row r="59" spans="1:10" ht="12" customHeight="1">
      <c r="A59" s="85"/>
      <c r="B59" s="63"/>
      <c r="C59" s="122"/>
      <c r="D59" s="10" t="e">
        <f>VLOOKUP(C59,'60m'!B17:G68,5,FALSE)</f>
        <v>#N/A</v>
      </c>
      <c r="E59" s="10" t="e">
        <f>VLOOKUP(C59,'800m'!B17:F160,5,FALSE)</f>
        <v>#N/A</v>
      </c>
      <c r="F59" s="10">
        <f>MAX(VLOOKUP(C59,dálka!B17:P172,9,FALSE),VLOOKUP(C59,výška!B17:P159,14,FALSE))</f>
        <v>0</v>
      </c>
      <c r="G59" s="62">
        <f>MAX(VLOOKUP(C59,míček!B17:Q171,9,FALSE),VLOOKUP(C59,koule!B17:Q168,9,FALSE))</f>
        <v>0</v>
      </c>
      <c r="H59" s="10" t="e">
        <f>SUM(D59:G59)</f>
        <v>#N/A</v>
      </c>
      <c r="J59" s="1"/>
    </row>
    <row r="60" spans="1:10" ht="12" customHeight="1">
      <c r="A60" s="85"/>
      <c r="B60" s="63"/>
      <c r="C60" s="96"/>
      <c r="D60" s="10"/>
      <c r="E60" s="64"/>
      <c r="F60" s="67" t="s">
        <v>14</v>
      </c>
      <c r="G60" s="62"/>
      <c r="H60" s="59" t="e">
        <f>IF(C59=0,SUM(H55:H58),SUM(H55:H59)-MIN(H55:H59))</f>
        <v>#N/A</v>
      </c>
      <c r="J60" s="1"/>
    </row>
    <row r="61" spans="1:8" ht="12" customHeight="1">
      <c r="A61" s="157"/>
      <c r="B61" s="159"/>
      <c r="C61" s="96"/>
      <c r="D61" s="65" t="e">
        <f>VLOOKUP(C61,'60m'!B17:G68,5,FALSE)</f>
        <v>#N/A</v>
      </c>
      <c r="E61" s="65" t="e">
        <f>VLOOKUP(C61,'800m'!B17:F162,5,FALSE)</f>
        <v>#N/A</v>
      </c>
      <c r="F61" s="65">
        <f>MAX(VLOOKUP(C61,dálka!B17:P174,9,FALSE),VLOOKUP(C61,výška!B17:P161,14,FALSE))</f>
        <v>0</v>
      </c>
      <c r="G61" s="66">
        <f>MAX(VLOOKUP(C61,míček!B17:Q173,9,FALSE),VLOOKUP(C61,koule!B17:Q170,9,FALSE))</f>
        <v>0</v>
      </c>
      <c r="H61" s="10" t="e">
        <f>SUM(D61:G61)</f>
        <v>#N/A</v>
      </c>
    </row>
    <row r="62" spans="1:8" ht="12" customHeight="1">
      <c r="A62" s="158"/>
      <c r="B62" s="160"/>
      <c r="C62" s="96"/>
      <c r="D62" s="10" t="e">
        <f>VLOOKUP(C62,'60m'!B17:G68,5,FALSE)</f>
        <v>#N/A</v>
      </c>
      <c r="E62" s="10" t="e">
        <f>VLOOKUP(C62,'800m'!B17:F163,5,FALSE)</f>
        <v>#N/A</v>
      </c>
      <c r="F62" s="10">
        <f>MAX(VLOOKUP(C62,dálka!B17:P175,9,FALSE),VLOOKUP(C62,výška!B17:P162,14,FALSE))</f>
        <v>0</v>
      </c>
      <c r="G62" s="62">
        <f>MAX(VLOOKUP(C62,míček!B17:Q174,9,FALSE),VLOOKUP(C62,koule!B17:Q171,9,FALSE))</f>
        <v>0</v>
      </c>
      <c r="H62" s="10" t="e">
        <f>SUM(D62:G62)</f>
        <v>#N/A</v>
      </c>
    </row>
    <row r="63" spans="1:8" ht="12" customHeight="1">
      <c r="A63" s="85"/>
      <c r="B63" s="63"/>
      <c r="C63" s="96"/>
      <c r="D63" s="10" t="e">
        <f>VLOOKUP(C63,'60m'!B17:G68,5,FALSE)</f>
        <v>#N/A</v>
      </c>
      <c r="E63" s="10" t="e">
        <f>VLOOKUP(C63,'800m'!B17:F164,5,FALSE)</f>
        <v>#N/A</v>
      </c>
      <c r="F63" s="10">
        <f>MAX(VLOOKUP(C63,dálka!B17:P176,9,FALSE),VLOOKUP(C63,výška!B17:P163,14,FALSE))</f>
        <v>0</v>
      </c>
      <c r="G63" s="62">
        <f>MAX(VLOOKUP(C63,míček!B17:Q175,9,FALSE),VLOOKUP(C63,koule!B17:Q172,9,FALSE))</f>
        <v>0</v>
      </c>
      <c r="H63" s="10" t="e">
        <f>SUM(D63:G63)</f>
        <v>#N/A</v>
      </c>
    </row>
    <row r="64" spans="1:8" ht="12" customHeight="1">
      <c r="A64" s="85"/>
      <c r="B64" s="63"/>
      <c r="C64" s="96"/>
      <c r="D64" s="10" t="e">
        <f>VLOOKUP(C64,'60m'!B17:G68,5,FALSE)</f>
        <v>#N/A</v>
      </c>
      <c r="E64" s="10" t="e">
        <f>VLOOKUP(C64,'800m'!B17:F165,5,FALSE)</f>
        <v>#N/A</v>
      </c>
      <c r="F64" s="10">
        <f>MAX(VLOOKUP(C64,dálka!B17:P177,9,FALSE),VLOOKUP(C64,výška!B17:P164,14,FALSE))</f>
        <v>0</v>
      </c>
      <c r="G64" s="62">
        <f>MAX(VLOOKUP(C64,míček!B17:Q176,9,FALSE),VLOOKUP(C64,koule!B17:Q173,9,FALSE))</f>
        <v>0</v>
      </c>
      <c r="H64" s="10" t="e">
        <f>SUM(D64:G64)</f>
        <v>#N/A</v>
      </c>
    </row>
    <row r="65" spans="1:8" ht="12" customHeight="1">
      <c r="A65" s="85"/>
      <c r="B65" s="63"/>
      <c r="C65" s="96"/>
      <c r="D65" s="10" t="e">
        <f>VLOOKUP(C65,'60m'!B17:G68,5,FALSE)</f>
        <v>#N/A</v>
      </c>
      <c r="E65" s="10" t="e">
        <f>VLOOKUP(C65,'800m'!B17:F166,5,FALSE)</f>
        <v>#N/A</v>
      </c>
      <c r="F65" s="10">
        <f>MAX(VLOOKUP(C65,dálka!B17:P178,9,FALSE),VLOOKUP(C65,výška!B17:P165,14,FALSE))</f>
        <v>0</v>
      </c>
      <c r="G65" s="62">
        <f>MAX(VLOOKUP(C65,míček!B17:Q177,9,FALSE),VLOOKUP(C65,koule!B17:Q174,9,FALSE))</f>
        <v>0</v>
      </c>
      <c r="H65" s="10" t="e">
        <f>SUM(D65:G65)</f>
        <v>#N/A</v>
      </c>
    </row>
    <row r="66" spans="1:8" ht="12" customHeight="1" thickBot="1">
      <c r="A66" s="86"/>
      <c r="B66" s="68"/>
      <c r="C66" s="69"/>
      <c r="D66" s="69"/>
      <c r="E66" s="70"/>
      <c r="F66" s="69" t="s">
        <v>14</v>
      </c>
      <c r="G66" s="71"/>
      <c r="H66" s="59" t="e">
        <f>IF(C65=0,SUM(H61:H64),SUM(H61:H65)-MIN(H61:H65))</f>
        <v>#N/A</v>
      </c>
    </row>
    <row r="67" ht="12" customHeight="1">
      <c r="H67" s="3"/>
    </row>
    <row r="68" ht="12" customHeight="1">
      <c r="H68" s="3"/>
    </row>
    <row r="69" ht="12" customHeight="1">
      <c r="H69" s="1"/>
    </row>
    <row r="70" ht="12" customHeight="1">
      <c r="H70" s="1"/>
    </row>
    <row r="71" ht="12" customHeight="1">
      <c r="H71" s="1"/>
    </row>
    <row r="72" ht="12" customHeight="1">
      <c r="H72" s="1"/>
    </row>
    <row r="73" ht="12" customHeight="1">
      <c r="H73" s="1"/>
    </row>
    <row r="74" ht="12" customHeight="1">
      <c r="H74" s="1"/>
    </row>
    <row r="75" ht="12" customHeight="1">
      <c r="H75" s="1"/>
    </row>
    <row r="76" ht="12" customHeight="1">
      <c r="H76" s="3"/>
    </row>
    <row r="77" ht="12" customHeight="1">
      <c r="H77" s="3"/>
    </row>
    <row r="78" ht="12" customHeight="1">
      <c r="H78" s="3"/>
    </row>
    <row r="79" ht="12" customHeight="1">
      <c r="H79" s="3"/>
    </row>
    <row r="80" ht="12" customHeight="1">
      <c r="H80" s="3"/>
    </row>
    <row r="81" ht="12" customHeight="1">
      <c r="H81" s="3"/>
    </row>
    <row r="82" ht="12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3"/>
    </row>
    <row r="90" ht="12.75" customHeight="1">
      <c r="H90" s="3"/>
    </row>
    <row r="91" ht="12.75" customHeight="1">
      <c r="H91" s="3"/>
    </row>
    <row r="92" ht="12.75" customHeight="1">
      <c r="H92" s="3"/>
    </row>
    <row r="93" ht="12.75" customHeight="1">
      <c r="H93" s="3"/>
    </row>
    <row r="94" ht="12.75" customHeight="1">
      <c r="H94" s="3"/>
    </row>
    <row r="95" ht="12.75" customHeight="1">
      <c r="H95" s="1"/>
    </row>
    <row r="96" ht="12.75" customHeight="1">
      <c r="H96" s="1"/>
    </row>
    <row r="97" ht="12.75" customHeight="1">
      <c r="H97" s="1"/>
    </row>
    <row r="98" spans="2:14" ht="12.75" customHeight="1">
      <c r="B98" s="167" t="s">
        <v>37</v>
      </c>
      <c r="C98" s="168"/>
      <c r="D98" s="168"/>
      <c r="E98" s="168"/>
      <c r="F98" s="168"/>
      <c r="G98" s="169"/>
      <c r="H98" s="177">
        <v>34058</v>
      </c>
      <c r="I98" s="176"/>
      <c r="J98" s="176"/>
      <c r="K98" s="119">
        <v>9</v>
      </c>
      <c r="L98" s="176" t="s">
        <v>38</v>
      </c>
      <c r="M98" s="176"/>
      <c r="N98" s="176"/>
    </row>
    <row r="99" spans="2:14" ht="12.75" customHeight="1">
      <c r="B99" s="176" t="s">
        <v>39</v>
      </c>
      <c r="C99" s="176"/>
      <c r="D99" s="176"/>
      <c r="E99" s="176"/>
      <c r="F99" s="176"/>
      <c r="G99" s="176"/>
      <c r="H99" s="177">
        <v>33932</v>
      </c>
      <c r="I99" s="176"/>
      <c r="J99" s="176"/>
      <c r="K99" s="119">
        <v>9</v>
      </c>
      <c r="L99" s="176" t="s">
        <v>38</v>
      </c>
      <c r="M99" s="176"/>
      <c r="N99" s="176"/>
    </row>
    <row r="100" spans="2:14" ht="12.75" customHeight="1">
      <c r="B100" s="176" t="s">
        <v>40</v>
      </c>
      <c r="C100" s="176"/>
      <c r="D100" s="176"/>
      <c r="E100" s="176"/>
      <c r="F100" s="176"/>
      <c r="G100" s="176"/>
      <c r="H100" s="177">
        <v>33721</v>
      </c>
      <c r="I100" s="176"/>
      <c r="J100" s="176"/>
      <c r="K100" s="119">
        <v>9</v>
      </c>
      <c r="L100" s="176" t="s">
        <v>38</v>
      </c>
      <c r="M100" s="176"/>
      <c r="N100" s="176"/>
    </row>
    <row r="101" spans="2:14" ht="12.75" customHeight="1">
      <c r="B101" s="176" t="s">
        <v>41</v>
      </c>
      <c r="C101" s="176"/>
      <c r="D101" s="176"/>
      <c r="E101" s="176"/>
      <c r="F101" s="176"/>
      <c r="G101" s="176"/>
      <c r="H101" s="177">
        <v>33994</v>
      </c>
      <c r="I101" s="176"/>
      <c r="J101" s="176"/>
      <c r="K101" s="119">
        <v>9</v>
      </c>
      <c r="L101" s="176" t="s">
        <v>42</v>
      </c>
      <c r="M101" s="176"/>
      <c r="N101" s="176"/>
    </row>
    <row r="102" spans="2:14" ht="12.75" customHeight="1" thickBot="1">
      <c r="B102" s="174" t="s">
        <v>43</v>
      </c>
      <c r="C102" s="174"/>
      <c r="D102" s="174"/>
      <c r="E102" s="174"/>
      <c r="F102" s="174"/>
      <c r="G102" s="174"/>
      <c r="H102" s="175">
        <v>34182</v>
      </c>
      <c r="I102" s="174"/>
      <c r="J102" s="174"/>
      <c r="K102" s="120">
        <v>9</v>
      </c>
      <c r="L102" s="174" t="s">
        <v>42</v>
      </c>
      <c r="M102" s="174"/>
      <c r="N102" s="174"/>
    </row>
    <row r="103" ht="12.75" customHeight="1">
      <c r="H103" s="3"/>
    </row>
    <row r="104" ht="12.75" customHeight="1">
      <c r="H104" s="3"/>
    </row>
    <row r="105" ht="12.75" customHeight="1">
      <c r="H105" s="3"/>
    </row>
    <row r="106" ht="12.75" customHeight="1">
      <c r="H106" s="3"/>
    </row>
    <row r="107" ht="12.75" customHeight="1">
      <c r="H107" s="3"/>
    </row>
    <row r="108" ht="12.75" customHeight="1">
      <c r="H108" s="1"/>
    </row>
  </sheetData>
  <sheetProtection/>
  <mergeCells count="36">
    <mergeCell ref="L99:N99"/>
    <mergeCell ref="A33:A34"/>
    <mergeCell ref="B33:B34"/>
    <mergeCell ref="L100:N100"/>
    <mergeCell ref="B101:G101"/>
    <mergeCell ref="H101:J101"/>
    <mergeCell ref="L101:N101"/>
    <mergeCell ref="H98:J98"/>
    <mergeCell ref="L98:N98"/>
    <mergeCell ref="B99:G99"/>
    <mergeCell ref="H99:J99"/>
    <mergeCell ref="B102:G102"/>
    <mergeCell ref="H102:J102"/>
    <mergeCell ref="L102:N102"/>
    <mergeCell ref="B100:G100"/>
    <mergeCell ref="H100:J100"/>
    <mergeCell ref="A15:A16"/>
    <mergeCell ref="B98:G98"/>
    <mergeCell ref="A3:A4"/>
    <mergeCell ref="B3:B4"/>
    <mergeCell ref="A9:A10"/>
    <mergeCell ref="B9:B10"/>
    <mergeCell ref="B21:B22"/>
    <mergeCell ref="B45:B46"/>
    <mergeCell ref="A27:A28"/>
    <mergeCell ref="B27:B28"/>
    <mergeCell ref="I9:I10"/>
    <mergeCell ref="A61:A62"/>
    <mergeCell ref="B61:B62"/>
    <mergeCell ref="A55:A56"/>
    <mergeCell ref="B55:B56"/>
    <mergeCell ref="B15:B16"/>
    <mergeCell ref="A21:A22"/>
    <mergeCell ref="A39:A40"/>
    <mergeCell ref="B39:B40"/>
    <mergeCell ref="A45:A46"/>
  </mergeCells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Leden</dc:creator>
  <cp:keywords/>
  <dc:description/>
  <cp:lastModifiedBy>eva</cp:lastModifiedBy>
  <cp:lastPrinted>2012-05-03T06:26:46Z</cp:lastPrinted>
  <dcterms:created xsi:type="dcterms:W3CDTF">2002-03-31T12:48:13Z</dcterms:created>
  <dcterms:modified xsi:type="dcterms:W3CDTF">2012-05-05T18:18:26Z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-1376441144</vt:i4>
  </property>
  <property fmtid="{D5CDD505-2E9C-101B-9397-08002B2CF9AE}" pid="3" name="_EmailSubject">
    <vt:lpwstr/>
  </property>
  <property fmtid="{D5CDD505-2E9C-101B-9397-08002B2CF9AE}" pid="4" name="_AuthorEmail">
    <vt:lpwstr>J.Leden@seznam.cz</vt:lpwstr>
  </property>
  <property fmtid="{D5CDD505-2E9C-101B-9397-08002B2CF9AE}" pid="5" name="_AuthorEmailDisplayName">
    <vt:lpwstr>Jiří Leden</vt:lpwstr>
  </property>
  <property fmtid="{D5CDD505-2E9C-101B-9397-08002B2CF9AE}" pid="6" name="_ReviewingToolsShownOnce">
    <vt:lpwstr/>
  </property>
</Properties>
</file>